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 documents\"/>
    </mc:Choice>
  </mc:AlternateContent>
  <xr:revisionPtr revIDLastSave="0" documentId="13_ncr:1_{4C109E85-71EE-4D0F-BEF0-B6201D63AD67}" xr6:coauthVersionLast="45" xr6:coauthVersionMax="45" xr10:uidLastSave="{00000000-0000-0000-0000-000000000000}"/>
  <bookViews>
    <workbookView xWindow="-108" yWindow="-108" windowWidth="23256" windowHeight="12576" xr2:uid="{A91C6F1C-724B-4245-B4A6-47716AB9E62B}"/>
  </bookViews>
  <sheets>
    <sheet name="Ethical Design Scorecards" sheetId="1" r:id="rId1"/>
  </sheets>
  <definedNames>
    <definedName name="BUSINESS">'Ethical Design Scorecards'!$F$158</definedName>
    <definedName name="COMMUNICATION">'Ethical Design Scorecards'!$F$118</definedName>
    <definedName name="Data_collection">'Ethical Design Scorecards'!$F$55</definedName>
    <definedName name="DATA_PROCESSING">'Ethical Design Scorecards'!$F$96</definedName>
    <definedName name="DATA_STORAGE">'Ethical Design Scorecards'!$F$77</definedName>
    <definedName name="GOVERNANCE">'Ethical Design Scorecards'!$F$140</definedName>
    <definedName name="Synthesis">'Ethical Design Scorecards'!$A$1</definedName>
    <definedName name="USER_INV">'Ethical Design Scorecards'!$F$175</definedName>
    <definedName name="UX_UI">'Ethical Design Scorecards'!$F$196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" l="1"/>
  <c r="F195" i="1"/>
  <c r="F174" i="1"/>
  <c r="F157" i="1"/>
  <c r="F139" i="1"/>
  <c r="F117" i="1"/>
  <c r="F54" i="1"/>
  <c r="F95" i="1"/>
  <c r="F136" i="1"/>
  <c r="F114" i="1" l="1"/>
  <c r="F73" i="1"/>
  <c r="C196" i="1"/>
  <c r="C195" i="1"/>
  <c r="C194" i="1"/>
  <c r="F192" i="1"/>
  <c r="F191" i="1"/>
  <c r="F190" i="1"/>
  <c r="F189" i="1"/>
  <c r="F188" i="1"/>
  <c r="F187" i="1"/>
  <c r="F186" i="1"/>
  <c r="F185" i="1"/>
  <c r="F184" i="1"/>
  <c r="C175" i="1"/>
  <c r="C174" i="1"/>
  <c r="C173" i="1"/>
  <c r="F171" i="1"/>
  <c r="F170" i="1"/>
  <c r="F169" i="1"/>
  <c r="F168" i="1"/>
  <c r="F167" i="1"/>
  <c r="C158" i="1"/>
  <c r="C157" i="1"/>
  <c r="C156" i="1"/>
  <c r="F154" i="1"/>
  <c r="F153" i="1"/>
  <c r="F152" i="1"/>
  <c r="F151" i="1"/>
  <c r="F150" i="1"/>
  <c r="F149" i="1"/>
  <c r="C140" i="1"/>
  <c r="C139" i="1"/>
  <c r="C138" i="1"/>
  <c r="F135" i="1"/>
  <c r="F134" i="1"/>
  <c r="F133" i="1"/>
  <c r="F132" i="1"/>
  <c r="F131" i="1"/>
  <c r="F130" i="1"/>
  <c r="F129" i="1"/>
  <c r="F128" i="1"/>
  <c r="F127" i="1"/>
  <c r="C118" i="1"/>
  <c r="C117" i="1"/>
  <c r="C116" i="1"/>
  <c r="F113" i="1"/>
  <c r="F112" i="1"/>
  <c r="F111" i="1"/>
  <c r="F110" i="1"/>
  <c r="F109" i="1"/>
  <c r="F108" i="1"/>
  <c r="F107" i="1"/>
  <c r="F106" i="1"/>
  <c r="F105" i="1"/>
  <c r="C96" i="1"/>
  <c r="C95" i="1"/>
  <c r="C94" i="1"/>
  <c r="F92" i="1"/>
  <c r="F91" i="1"/>
  <c r="F90" i="1"/>
  <c r="F89" i="1"/>
  <c r="F88" i="1"/>
  <c r="F87" i="1"/>
  <c r="F86" i="1"/>
  <c r="C77" i="1"/>
  <c r="C76" i="1"/>
  <c r="C75" i="1"/>
  <c r="F72" i="1"/>
  <c r="F71" i="1"/>
  <c r="F70" i="1"/>
  <c r="F69" i="1"/>
  <c r="F68" i="1"/>
  <c r="F67" i="1"/>
  <c r="F66" i="1"/>
  <c r="F65" i="1"/>
  <c r="F64" i="1"/>
  <c r="F44" i="1"/>
  <c r="F45" i="1"/>
  <c r="F46" i="1"/>
  <c r="F47" i="1"/>
  <c r="F48" i="1"/>
  <c r="F49" i="1"/>
  <c r="F50" i="1"/>
  <c r="F51" i="1"/>
  <c r="F43" i="1"/>
  <c r="C54" i="1"/>
  <c r="C53" i="1"/>
  <c r="C55" i="1"/>
  <c r="F75" i="1" l="1"/>
  <c r="F77" i="1" s="1"/>
  <c r="D15" i="1" s="1"/>
  <c r="F116" i="1"/>
  <c r="F118" i="1" s="1"/>
  <c r="D19" i="1" s="1"/>
  <c r="F138" i="1"/>
  <c r="F140" i="1" s="1"/>
  <c r="D21" i="1" s="1"/>
  <c r="F156" i="1"/>
  <c r="F158" i="1" s="1"/>
  <c r="D23" i="1" s="1"/>
  <c r="F94" i="1"/>
  <c r="F96" i="1" s="1"/>
  <c r="D17" i="1" s="1"/>
  <c r="F173" i="1"/>
  <c r="F175" i="1" s="1"/>
  <c r="D25" i="1" s="1"/>
  <c r="F194" i="1"/>
  <c r="F196" i="1" s="1"/>
  <c r="D27" i="1" s="1"/>
  <c r="F53" i="1"/>
  <c r="F55" i="1" l="1"/>
  <c r="D13" i="1" s="1"/>
</calcChain>
</file>

<file path=xl/sharedStrings.xml><?xml version="1.0" encoding="utf-8"?>
<sst xmlns="http://schemas.openxmlformats.org/spreadsheetml/2006/main" count="155" uniqueCount="91">
  <si>
    <t>Data transfer from the user’s platform is using a secure connection</t>
  </si>
  <si>
    <t>Communication between internal it-systems is using a secure connection</t>
  </si>
  <si>
    <t>Only necessary data is being collected. The purpose is collect only what we need and avoid the cost and the legal risk of storing excess data for no reason.</t>
  </si>
  <si>
    <t>The amount of data collected about users is not a KPI. We do not want to benchmark staff members to encourage data collection without a specific purpose.</t>
  </si>
  <si>
    <t>Users are not encouraged to submit information about other users.</t>
  </si>
  <si>
    <t>It is easy for users to see if information is stored on their own device or on a server.</t>
  </si>
  <si>
    <t>When asking for information from users it is explicitly explained what information is needed to avoid irrelevant or unwanted information</t>
  </si>
  <si>
    <t>There is a plan for the usage of collected data once its primary purpose has been met</t>
  </si>
  <si>
    <t>There is a test process to verify correct data collection</t>
  </si>
  <si>
    <t>Evaluation</t>
  </si>
  <si>
    <t>0-100</t>
  </si>
  <si>
    <t>Weighting</t>
  </si>
  <si>
    <t>E x W</t>
  </si>
  <si>
    <t>Score</t>
  </si>
  <si>
    <t>1-5 or N/A</t>
  </si>
  <si>
    <t>The Ethical Design Scorecards for digital teams</t>
  </si>
  <si>
    <t>Data collection</t>
  </si>
  <si>
    <t>Data storage</t>
  </si>
  <si>
    <t>Data processing</t>
  </si>
  <si>
    <t>Communication</t>
  </si>
  <si>
    <t>Governance</t>
  </si>
  <si>
    <t>Business</t>
  </si>
  <si>
    <t>User involvement</t>
  </si>
  <si>
    <t>UX/UI</t>
  </si>
  <si>
    <t>Your quotient :</t>
  </si>
  <si>
    <t>Go to assessment criterias</t>
  </si>
  <si>
    <r>
      <t>We've worked on a systematic approach to </t>
    </r>
    <r>
      <rPr>
        <b/>
        <sz val="11"/>
        <color rgb="FF222222"/>
        <rFont val="Calibri"/>
        <family val="2"/>
        <scheme val="minor"/>
      </rPr>
      <t>assessing the ethical level of products</t>
    </r>
    <r>
      <rPr>
        <sz val="11"/>
        <color rgb="FF222222"/>
        <rFont val="Calibri"/>
        <family val="2"/>
        <scheme val="minor"/>
      </rPr>
      <t>, businesses, and practices.</t>
    </r>
  </si>
  <si>
    <t>Evaluate your ethical maturity</t>
  </si>
  <si>
    <t xml:space="preserve">Based on your answers : </t>
  </si>
  <si>
    <t>Data is stored in a secure location</t>
  </si>
  <si>
    <t>Backups are encrypted</t>
  </si>
  <si>
    <t>Access to stored data is limited to a minimum of staff</t>
  </si>
  <si>
    <t>There are strong requirements for decryption of backups</t>
  </si>
  <si>
    <t xml:space="preserve">In case of a security compromise, data in the database is hashed </t>
  </si>
  <si>
    <t>There is a process for testing the security of the server and the network (penetration test)</t>
  </si>
  <si>
    <t>In the case of multiple profiles on one account, user profiles are uniquely identifiable</t>
  </si>
  <si>
    <t>When a user deletes their data via the frontend, the data is also deleted from all backup files</t>
  </si>
  <si>
    <t>No third parties (such as a cloud service) have access to the data of our users. Admin rights to the database is never placed at the cloud service.</t>
  </si>
  <si>
    <t>There is a test process to verify correct data storage</t>
  </si>
  <si>
    <t>which have all been assigned a specific weight according to their impact on ethics.</t>
  </si>
  <si>
    <t>The Ethical Design Scorecard comprises a variety of categorized assessment criteria,</t>
  </si>
  <si>
    <t>The scorecard is not just a holistic tool. It’s a tool designed to surface exactly where a product or business</t>
  </si>
  <si>
    <t>does well from an ethical standpoint, and to reveal where improvements can be made.</t>
  </si>
  <si>
    <t>It is possible - and easy - for users to have their data deleted</t>
  </si>
  <si>
    <t>Users can delete their own data using a login</t>
  </si>
  <si>
    <t>Revision of old data is a recurring process</t>
  </si>
  <si>
    <t>There is no back door for developers to view the user’s sensitive data</t>
  </si>
  <si>
    <t>Entire data sets are never submitted to partners – only aggregated data</t>
  </si>
  <si>
    <t>Selected parts of the codebase is released as open source API’s to help the community and to establish ourselves as a valid and skilled company</t>
  </si>
  <si>
    <t>There is a test process to verify correct data processing</t>
  </si>
  <si>
    <t xml:space="preserve">It is clearly communicated what user data is being collected </t>
  </si>
  <si>
    <t>Users can opt-in to provide additional information</t>
  </si>
  <si>
    <t>Our cookie consent prompts meet best practices (see the section about cookie consent prompts)</t>
  </si>
  <si>
    <t>We have a plan of action in case we have to deliver extraordinarily bad news to our customers</t>
  </si>
  <si>
    <t>Our terms and conditions are written in an easy-to-understand language</t>
  </si>
  <si>
    <t>Cost of move is kept to the lowest level possible</t>
  </si>
  <si>
    <t>All written communication on the website/ app is written in clear and simple language to conform to accessibility and usability standards</t>
  </si>
  <si>
    <t>System feedback and feedforward is implemented across our product</t>
  </si>
  <si>
    <t>We make it easy for the users to give us feedback on our product and service</t>
  </si>
  <si>
    <t>There is a test process to verify correct communication with users</t>
  </si>
  <si>
    <t>A governance model is in place and it is being enforced</t>
  </si>
  <si>
    <t>Rapid implementation is not favoured over high quality</t>
  </si>
  <si>
    <t>Projects follow internal standards for ethical governance</t>
  </si>
  <si>
    <t>Touch points with users are tested to comply with the governance model</t>
  </si>
  <si>
    <t>There’s a person responsible for ethical governance in the team</t>
  </si>
  <si>
    <t>The governance model includes standards for the correct handling of user feedback to ensure that our users are heard, and heard by the right people in the organisation</t>
  </si>
  <si>
    <t>The governance model includes standards for ensuring that our front facing staff (support etc.) have mandate to act on user feedback</t>
  </si>
  <si>
    <t xml:space="preserve">The governance model includes a procedure for handling user feedback </t>
  </si>
  <si>
    <t>We don’t just follow the law, we also act reasonably and honestly. Even if the law doesn’t require us to do so</t>
  </si>
  <si>
    <t>The governance model is reviewed annually</t>
  </si>
  <si>
    <t>Data is not sold to third party unless user’s explicit allow it</t>
  </si>
  <si>
    <t>Data ethics is a part of the standard business case</t>
  </si>
  <si>
    <t>In case of an ad-based business model, it is communicated what the advertisers get (ad space or also data)</t>
  </si>
  <si>
    <t>In case of a subscription based business model, it is clearly communicated what the subscription implies, its terms and how to cancel</t>
  </si>
  <si>
    <t>Our business case is not built upon intentionally making money on unwanted user behaviour (such as focusing on deliberately making money off of users who forget to cancel a subscription)</t>
  </si>
  <si>
    <t>We have full visibility on the third party cookies we use</t>
  </si>
  <si>
    <t>We involve users through usertests in all new feature builds</t>
  </si>
  <si>
    <t>We have a formalised process to ensure timely and relevant delivery of user insights from the UX person(s) to the rest of the team</t>
  </si>
  <si>
    <t>All members of the team are directly involved in user research</t>
  </si>
  <si>
    <t>The user needs of the project are clearly defined</t>
  </si>
  <si>
    <t>We confer with the defined user needs of the project on an ongoing basis</t>
  </si>
  <si>
    <t>We test our product regularly to identify dark patterns</t>
  </si>
  <si>
    <t>We proactively remove any dark pattern that we identify</t>
  </si>
  <si>
    <t>We proactively opt out of using manipulative/ persuasive design methods</t>
  </si>
  <si>
    <t>We have an established process for testing all UX copy before release</t>
  </si>
  <si>
    <t>We aggregate notifications where possible to reduce frequency</t>
  </si>
  <si>
    <t>Every notification has a user value connected to it</t>
  </si>
  <si>
    <t>Accessibility: alternative texts are provided for all images on the website</t>
  </si>
  <si>
    <t>Accessibility: contrast between background and text color is at least 4,5:1</t>
  </si>
  <si>
    <t>Accessibility: our website/ app is readable by a screenreader</t>
  </si>
  <si>
    <t>Back to synthesis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</si>
</sst>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224E4B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indexed="8"/>
      <name val="Helvetica"/>
    </font>
    <font>
      <b/>
      <sz val="14"/>
      <color rgb="FF224E4B"/>
      <name val="Calibri"/>
      <family val="2"/>
      <scheme val="minor"/>
    </font>
    <font>
      <b/>
      <sz val="11"/>
      <color rgb="FF224E4B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224E4B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2"/>
      <color rgb="FF224E4B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224E4B"/>
      <name val="Calibri"/>
      <family val="2"/>
      <scheme val="minor"/>
    </font>
    <font>
      <b/>
      <i/>
      <sz val="12"/>
      <color rgb="FF224E4B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9"/>
      <color theme="0" tint="-0.34998626667073579"/>
      <name val="Calibri"/>
      <family val="2"/>
      <scheme val="minor"/>
    </font>
    <font>
      <b/>
      <u/>
      <sz val="16"/>
      <color rgb="FF224E4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6E9C6"/>
        <bgColor indexed="64"/>
      </patternFill>
    </fill>
    <fill>
      <patternFill patternType="solid">
        <fgColor rgb="FF224E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3" fillId="2" borderId="0" xfId="0" quotePrefix="1" applyNumberFormat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9" fontId="13" fillId="3" borderId="0" xfId="1" applyFont="1" applyFill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ont="1" applyFill="1" applyAlignment="1"/>
    <xf numFmtId="0" fontId="15" fillId="4" borderId="0" xfId="0" applyFont="1" applyFill="1" applyAlignment="1">
      <alignment vertical="center"/>
    </xf>
    <xf numFmtId="0" fontId="0" fillId="4" borderId="0" xfId="0" applyFont="1" applyFill="1"/>
    <xf numFmtId="0" fontId="7" fillId="4" borderId="0" xfId="0" applyFont="1" applyFill="1" applyBorder="1" applyAlignment="1">
      <alignment horizontal="left" indent="1"/>
    </xf>
    <xf numFmtId="0" fontId="11" fillId="4" borderId="0" xfId="0" applyFont="1" applyFill="1" applyAlignment="1">
      <alignment horizontal="center"/>
    </xf>
    <xf numFmtId="0" fontId="0" fillId="4" borderId="0" xfId="0" applyFont="1" applyFill="1" applyAlignment="1">
      <alignment vertical="center"/>
    </xf>
    <xf numFmtId="0" fontId="20" fillId="2" borderId="0" xfId="0" applyFont="1" applyFill="1"/>
    <xf numFmtId="0" fontId="0" fillId="6" borderId="0" xfId="0" applyFont="1" applyFill="1"/>
    <xf numFmtId="0" fontId="4" fillId="4" borderId="0" xfId="0" applyFont="1" applyFill="1" applyAlignment="1">
      <alignment vertical="center"/>
    </xf>
    <xf numFmtId="0" fontId="0" fillId="4" borderId="0" xfId="0" applyFont="1" applyFill="1" applyAlignment="1"/>
    <xf numFmtId="0" fontId="16" fillId="4" borderId="0" xfId="0" applyFont="1" applyFill="1" applyAlignment="1"/>
    <xf numFmtId="0" fontId="3" fillId="4" borderId="0" xfId="0" applyFont="1" applyFill="1"/>
    <xf numFmtId="0" fontId="19" fillId="4" borderId="0" xfId="0" applyFont="1" applyFill="1" applyAlignment="1">
      <alignment horizontal="left" vertical="center" indent="3"/>
    </xf>
    <xf numFmtId="0" fontId="5" fillId="4" borderId="1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vertical="center"/>
    </xf>
    <xf numFmtId="9" fontId="2" fillId="3" borderId="0" xfId="1" applyFont="1" applyFill="1" applyAlignment="1">
      <alignment horizontal="center" vertical="center"/>
    </xf>
    <xf numFmtId="9" fontId="2" fillId="5" borderId="0" xfId="1" applyFont="1" applyFill="1" applyAlignment="1">
      <alignment horizontal="center" vertical="center"/>
    </xf>
    <xf numFmtId="0" fontId="19" fillId="2" borderId="0" xfId="3" applyFont="1" applyFill="1" applyAlignment="1">
      <alignment horizontal="center"/>
    </xf>
    <xf numFmtId="0" fontId="12" fillId="5" borderId="0" xfId="0" applyFont="1" applyFill="1" applyBorder="1" applyAlignment="1">
      <alignment horizontal="right" vertical="center" indent="3"/>
    </xf>
    <xf numFmtId="0" fontId="7" fillId="4" borderId="0" xfId="0" applyFont="1" applyFill="1" applyBorder="1" applyAlignment="1">
      <alignment horizontal="right" indent="1"/>
    </xf>
  </cellXfs>
  <cellStyles count="4">
    <cellStyle name="Lien hypertexte" xfId="3" builtinId="8"/>
    <cellStyle name="Normal" xfId="0" builtinId="0"/>
    <cellStyle name="Normal 2" xfId="2" xr:uid="{95CCC2DB-A21E-4AA7-8976-1B75400D618C}"/>
    <cellStyle name="Pourcentage" xfId="1" builtinId="5"/>
  </cellStyles>
  <dxfs count="5">
    <dxf>
      <fill>
        <patternFill>
          <bgColor rgb="FFD1F9DD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D1F9DD"/>
      <color rgb="FFCCFF99"/>
      <color rgb="FFFFCCCC"/>
      <color rgb="FFD6E9C6"/>
      <color rgb="FF224E4B"/>
      <color rgb="FF8CC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74069078018635"/>
          <c:y val="0.13034230916038045"/>
          <c:w val="0.49779883092302707"/>
          <c:h val="0.7493103841779897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D6E9C6"/>
            </a:solidFill>
            <a:ln w="19050">
              <a:solidFill>
                <a:srgbClr val="224E4B"/>
              </a:solidFill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'Ethical Design Scorecards'!$C$13:$C$27</c15:sqref>
                  </c15:fullRef>
                </c:ext>
              </c:extLst>
              <c:f>('Ethical Design Scorecards'!$C$13,'Ethical Design Scorecards'!$C$15,'Ethical Design Scorecards'!$C$17,'Ethical Design Scorecards'!$C$19,'Ethical Design Scorecards'!$C$21,'Ethical Design Scorecards'!$C$23,'Ethical Design Scorecards'!$C$25,'Ethical Design Scorecards'!$C$27)</c:f>
              <c:strCache>
                <c:ptCount val="8"/>
                <c:pt idx="0">
                  <c:v>Data collection</c:v>
                </c:pt>
                <c:pt idx="1">
                  <c:v>Data storage</c:v>
                </c:pt>
                <c:pt idx="2">
                  <c:v>Data processing</c:v>
                </c:pt>
                <c:pt idx="3">
                  <c:v>Communication</c:v>
                </c:pt>
                <c:pt idx="4">
                  <c:v>Governance</c:v>
                </c:pt>
                <c:pt idx="5">
                  <c:v>Business</c:v>
                </c:pt>
                <c:pt idx="6">
                  <c:v>User involvement</c:v>
                </c:pt>
                <c:pt idx="7">
                  <c:v>UX/UI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'Ethical Design Scorecards'!$D$13:$D$27</c15:sqref>
                  </c15:fullRef>
                </c:ext>
              </c:extLst>
              <c:f>('Ethical Design Scorecards'!$D$13,'Ethical Design Scorecards'!$D$15,'Ethical Design Scorecards'!$D$17,'Ethical Design Scorecards'!$D$19,'Ethical Design Scorecards'!$D$21,'Ethical Design Scorecards'!$D$23,'Ethical Design Scorecards'!$D$25,'Ethical Design Scorecards'!$D$27)</c:f>
              <c:numCache>
                <c:formatCode>0%</c:formatCode>
                <c:ptCount val="8"/>
                <c:pt idx="0">
                  <c:v>0.29189189189189191</c:v>
                </c:pt>
                <c:pt idx="1">
                  <c:v>0.36923076923076925</c:v>
                </c:pt>
                <c:pt idx="2">
                  <c:v>0.38983050847457629</c:v>
                </c:pt>
                <c:pt idx="3">
                  <c:v>0.3411764705882353</c:v>
                </c:pt>
                <c:pt idx="4">
                  <c:v>0.39444444444444443</c:v>
                </c:pt>
                <c:pt idx="5">
                  <c:v>0.39672131147540984</c:v>
                </c:pt>
                <c:pt idx="6">
                  <c:v>0.37</c:v>
                </c:pt>
                <c:pt idx="7">
                  <c:v>0.40689655172413791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8-4996-8FDF-7F3BA8D1D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797359"/>
        <c:axId val="1388267055"/>
      </c:radarChart>
      <c:catAx>
        <c:axId val="194779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rgbClr val="224E4B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267055"/>
        <c:crosses val="autoZero"/>
        <c:auto val="1"/>
        <c:lblAlgn val="ctr"/>
        <c:lblOffset val="100"/>
        <c:noMultiLvlLbl val="0"/>
      </c:catAx>
      <c:valAx>
        <c:axId val="138826705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1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7797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USER_INV"/><Relationship Id="rId3" Type="http://schemas.openxmlformats.org/officeDocument/2006/relationships/hyperlink" Target="#DATA_STORAGE"/><Relationship Id="rId7" Type="http://schemas.openxmlformats.org/officeDocument/2006/relationships/hyperlink" Target="#BUSINESS"/><Relationship Id="rId2" Type="http://schemas.openxmlformats.org/officeDocument/2006/relationships/hyperlink" Target="#Data_collection"/><Relationship Id="rId1" Type="http://schemas.openxmlformats.org/officeDocument/2006/relationships/image" Target="../media/image1.png"/><Relationship Id="rId6" Type="http://schemas.openxmlformats.org/officeDocument/2006/relationships/hyperlink" Target="#GOVERNANCE"/><Relationship Id="rId5" Type="http://schemas.openxmlformats.org/officeDocument/2006/relationships/hyperlink" Target="#COMMUNICATION"/><Relationship Id="rId10" Type="http://schemas.openxmlformats.org/officeDocument/2006/relationships/chart" Target="../charts/chart1.xml"/><Relationship Id="rId4" Type="http://schemas.openxmlformats.org/officeDocument/2006/relationships/hyperlink" Target="#DATA_PROCESSING"/><Relationship Id="rId9" Type="http://schemas.openxmlformats.org/officeDocument/2006/relationships/hyperlink" Target="#UX_UI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56607</xdr:rowOff>
    </xdr:from>
    <xdr:to>
      <xdr:col>1</xdr:col>
      <xdr:colOff>787827</xdr:colOff>
      <xdr:row>2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28AC9E6-9301-42A7-88D9-584B0FC481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D6E9C6"/>
            </a:clrFrom>
            <a:clrTo>
              <a:srgbClr val="D6E9C6">
                <a:alpha val="0"/>
              </a:srgbClr>
            </a:clrTo>
          </a:clrChange>
        </a:blip>
        <a:srcRect l="32142" t="38334" r="54494" b="55354"/>
        <a:stretch/>
      </xdr:blipFill>
      <xdr:spPr>
        <a:xfrm>
          <a:off x="0" y="239487"/>
          <a:ext cx="1153587" cy="309153"/>
        </a:xfrm>
        <a:prstGeom prst="rect">
          <a:avLst/>
        </a:prstGeom>
      </xdr:spPr>
    </xdr:pic>
    <xdr:clientData/>
  </xdr:twoCellAnchor>
  <xdr:twoCellAnchor>
    <xdr:from>
      <xdr:col>1</xdr:col>
      <xdr:colOff>518160</xdr:colOff>
      <xdr:row>9</xdr:row>
      <xdr:rowOff>38100</xdr:rowOff>
    </xdr:from>
    <xdr:to>
      <xdr:col>5</xdr:col>
      <xdr:colOff>944880</xdr:colOff>
      <xdr:row>28</xdr:row>
      <xdr:rowOff>7620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1C5B82C-13CB-428B-8840-E414E5A7A2A7}"/>
            </a:ext>
          </a:extLst>
        </xdr:cNvPr>
        <xdr:cNvSpPr/>
      </xdr:nvSpPr>
      <xdr:spPr>
        <a:xfrm>
          <a:off x="883920" y="1851660"/>
          <a:ext cx="8724900" cy="3192780"/>
        </a:xfrm>
        <a:prstGeom prst="rect">
          <a:avLst/>
        </a:prstGeom>
        <a:noFill/>
        <a:ln w="57150"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5509261</xdr:colOff>
      <xdr:row>12</xdr:row>
      <xdr:rowOff>1089</xdr:rowOff>
    </xdr:from>
    <xdr:to>
      <xdr:col>5</xdr:col>
      <xdr:colOff>914401</xdr:colOff>
      <xdr:row>13</xdr:row>
      <xdr:rowOff>3265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55613F-6F07-4C47-A7FF-581D7B3E155B}"/>
            </a:ext>
          </a:extLst>
        </xdr:cNvPr>
        <xdr:cNvSpPr/>
      </xdr:nvSpPr>
      <xdr:spPr>
        <a:xfrm>
          <a:off x="7094221" y="2355669"/>
          <a:ext cx="3048000" cy="253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5509261</xdr:colOff>
      <xdr:row>13</xdr:row>
      <xdr:rowOff>62049</xdr:rowOff>
    </xdr:from>
    <xdr:to>
      <xdr:col>5</xdr:col>
      <xdr:colOff>914401</xdr:colOff>
      <xdr:row>14</xdr:row>
      <xdr:rowOff>247105</xdr:rowOff>
    </xdr:to>
    <xdr:sp macro="" textlink="">
      <xdr:nvSpPr>
        <xdr:cNvPr id="9" name="Rectangl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CE7A97-17EA-4062-8E78-CB771FDEE4A7}"/>
            </a:ext>
          </a:extLst>
        </xdr:cNvPr>
        <xdr:cNvSpPr/>
      </xdr:nvSpPr>
      <xdr:spPr>
        <a:xfrm>
          <a:off x="7094221" y="2668089"/>
          <a:ext cx="3048000" cy="253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5509261</xdr:colOff>
      <xdr:row>16</xdr:row>
      <xdr:rowOff>8709</xdr:rowOff>
    </xdr:from>
    <xdr:to>
      <xdr:col>5</xdr:col>
      <xdr:colOff>914401</xdr:colOff>
      <xdr:row>17</xdr:row>
      <xdr:rowOff>10885</xdr:rowOff>
    </xdr:to>
    <xdr:sp macro="" textlink="">
      <xdr:nvSpPr>
        <xdr:cNvPr id="10" name="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02B622-1A66-488C-8FC8-EA5C0B2C53CC}"/>
            </a:ext>
          </a:extLst>
        </xdr:cNvPr>
        <xdr:cNvSpPr/>
      </xdr:nvSpPr>
      <xdr:spPr>
        <a:xfrm>
          <a:off x="7094221" y="3003369"/>
          <a:ext cx="3048000" cy="253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5509261</xdr:colOff>
      <xdr:row>17</xdr:row>
      <xdr:rowOff>62049</xdr:rowOff>
    </xdr:from>
    <xdr:to>
      <xdr:col>5</xdr:col>
      <xdr:colOff>914401</xdr:colOff>
      <xdr:row>18</xdr:row>
      <xdr:rowOff>247105</xdr:rowOff>
    </xdr:to>
    <xdr:sp macro="" textlink="">
      <xdr:nvSpPr>
        <xdr:cNvPr id="11" name="Rectangl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71DCEA-11F2-4BE6-A950-0908C37342CE}"/>
            </a:ext>
          </a:extLst>
        </xdr:cNvPr>
        <xdr:cNvSpPr/>
      </xdr:nvSpPr>
      <xdr:spPr>
        <a:xfrm>
          <a:off x="7094221" y="3308169"/>
          <a:ext cx="3048000" cy="253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5509261</xdr:colOff>
      <xdr:row>20</xdr:row>
      <xdr:rowOff>1089</xdr:rowOff>
    </xdr:from>
    <xdr:to>
      <xdr:col>5</xdr:col>
      <xdr:colOff>914401</xdr:colOff>
      <xdr:row>21</xdr:row>
      <xdr:rowOff>3265</xdr:rowOff>
    </xdr:to>
    <xdr:sp macro="" textlink="">
      <xdr:nvSpPr>
        <xdr:cNvPr id="12" name="Rectangl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F005A5-1591-4F59-9622-8EE692925663}"/>
            </a:ext>
          </a:extLst>
        </xdr:cNvPr>
        <xdr:cNvSpPr/>
      </xdr:nvSpPr>
      <xdr:spPr>
        <a:xfrm>
          <a:off x="7094221" y="3635829"/>
          <a:ext cx="3048000" cy="253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5509261</xdr:colOff>
      <xdr:row>22</xdr:row>
      <xdr:rowOff>1089</xdr:rowOff>
    </xdr:from>
    <xdr:to>
      <xdr:col>5</xdr:col>
      <xdr:colOff>914401</xdr:colOff>
      <xdr:row>23</xdr:row>
      <xdr:rowOff>3265</xdr:rowOff>
    </xdr:to>
    <xdr:sp macro="" textlink="">
      <xdr:nvSpPr>
        <xdr:cNvPr id="13" name="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4E7BAF-6B30-4BDA-9B63-64274AA029A1}"/>
            </a:ext>
          </a:extLst>
        </xdr:cNvPr>
        <xdr:cNvSpPr/>
      </xdr:nvSpPr>
      <xdr:spPr>
        <a:xfrm>
          <a:off x="7094221" y="3955869"/>
          <a:ext cx="3048000" cy="253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5509261</xdr:colOff>
      <xdr:row>24</xdr:row>
      <xdr:rowOff>8709</xdr:rowOff>
    </xdr:from>
    <xdr:to>
      <xdr:col>5</xdr:col>
      <xdr:colOff>914401</xdr:colOff>
      <xdr:row>25</xdr:row>
      <xdr:rowOff>10885</xdr:rowOff>
    </xdr:to>
    <xdr:sp macro="" textlink="">
      <xdr:nvSpPr>
        <xdr:cNvPr id="14" name="Rectangl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0B90781-32B8-4955-A3CE-D4FE99314376}"/>
            </a:ext>
          </a:extLst>
        </xdr:cNvPr>
        <xdr:cNvSpPr/>
      </xdr:nvSpPr>
      <xdr:spPr>
        <a:xfrm>
          <a:off x="7094221" y="4283529"/>
          <a:ext cx="3048000" cy="253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5509261</xdr:colOff>
      <xdr:row>26</xdr:row>
      <xdr:rowOff>1089</xdr:rowOff>
    </xdr:from>
    <xdr:to>
      <xdr:col>5</xdr:col>
      <xdr:colOff>914401</xdr:colOff>
      <xdr:row>27</xdr:row>
      <xdr:rowOff>3265</xdr:rowOff>
    </xdr:to>
    <xdr:sp macro="" textlink="">
      <xdr:nvSpPr>
        <xdr:cNvPr id="15" name="Rectangle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A65625C-47EF-4847-941A-06009C5101C9}"/>
            </a:ext>
          </a:extLst>
        </xdr:cNvPr>
        <xdr:cNvSpPr/>
      </xdr:nvSpPr>
      <xdr:spPr>
        <a:xfrm>
          <a:off x="7094221" y="4595949"/>
          <a:ext cx="3048000" cy="2536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731520</xdr:colOff>
      <xdr:row>11</xdr:row>
      <xdr:rowOff>26670</xdr:rowOff>
    </xdr:from>
    <xdr:to>
      <xdr:col>2</xdr:col>
      <xdr:colOff>3764280</xdr:colOff>
      <xdr:row>27</xdr:row>
      <xdr:rowOff>7620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D0AC99F8-63D3-4F3F-BF82-04636EC21E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36</xdr:row>
      <xdr:rowOff>41367</xdr:rowOff>
    </xdr:from>
    <xdr:to>
      <xdr:col>1</xdr:col>
      <xdr:colOff>787827</xdr:colOff>
      <xdr:row>36</xdr:row>
      <xdr:rowOff>350520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3EA46852-D279-40C6-8AE2-938AD55B44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D6E9C6"/>
            </a:clrFrom>
            <a:clrTo>
              <a:srgbClr val="D6E9C6">
                <a:alpha val="0"/>
              </a:srgbClr>
            </a:clrTo>
          </a:clrChange>
        </a:blip>
        <a:srcRect l="32142" t="38334" r="54494" b="55354"/>
        <a:stretch/>
      </xdr:blipFill>
      <xdr:spPr>
        <a:xfrm>
          <a:off x="0" y="6533607"/>
          <a:ext cx="1153587" cy="30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4598-FD83-40C3-A075-C035855045A5}">
  <dimension ref="A1:I203"/>
  <sheetViews>
    <sheetView showGridLines="0" tabSelected="1" zoomScaleNormal="100" zoomScalePageLayoutView="85" workbookViewId="0">
      <selection activeCell="F77" sqref="F77"/>
    </sheetView>
  </sheetViews>
  <sheetFormatPr baseColWidth="10" defaultColWidth="11.5546875" defaultRowHeight="14.4" x14ac:dyDescent="0.3"/>
  <cols>
    <col min="1" max="1" width="5.33203125" style="2" customWidth="1"/>
    <col min="2" max="2" width="11.5546875" style="2" customWidth="1"/>
    <col min="3" max="3" width="81.44140625" style="2" customWidth="1"/>
    <col min="4" max="4" width="15" style="2" customWidth="1"/>
    <col min="5" max="5" width="13" style="2" customWidth="1"/>
    <col min="6" max="6" width="14.109375" style="2" customWidth="1"/>
    <col min="7" max="7" width="21" style="2" customWidth="1"/>
    <col min="8" max="16383" width="11.5546875" style="2"/>
    <col min="16384" max="16384" width="0.109375" style="2" customWidth="1"/>
  </cols>
  <sheetData>
    <row r="1" spans="1:9" x14ac:dyDescent="0.3">
      <c r="A1" s="18"/>
      <c r="B1" s="18"/>
      <c r="C1" s="18"/>
      <c r="D1" s="18"/>
      <c r="E1" s="18"/>
      <c r="F1" s="18"/>
      <c r="G1" s="18"/>
    </row>
    <row r="2" spans="1:9" ht="28.8" x14ac:dyDescent="0.3">
      <c r="A2" s="18"/>
      <c r="B2" s="18"/>
      <c r="C2" s="24" t="s">
        <v>15</v>
      </c>
      <c r="D2" s="18"/>
      <c r="E2" s="18"/>
      <c r="F2" s="18"/>
      <c r="G2" s="18"/>
    </row>
    <row r="3" spans="1:9" ht="13.8" customHeight="1" x14ac:dyDescent="0.3">
      <c r="A3" s="18"/>
      <c r="B3" s="18"/>
      <c r="C3" s="24"/>
      <c r="D3" s="18"/>
      <c r="E3" s="18"/>
      <c r="F3" s="18"/>
      <c r="G3" s="18"/>
    </row>
    <row r="4" spans="1:9" ht="13.8" customHeight="1" x14ac:dyDescent="0.3">
      <c r="A4" s="18"/>
      <c r="B4" s="18"/>
      <c r="C4" s="24"/>
      <c r="D4" s="18"/>
      <c r="E4" s="18"/>
      <c r="F4" s="18"/>
      <c r="G4" s="18"/>
    </row>
    <row r="5" spans="1:9" s="16" customFormat="1" x14ac:dyDescent="0.3">
      <c r="A5" s="25"/>
      <c r="B5" s="25"/>
      <c r="C5" s="26" t="s">
        <v>26</v>
      </c>
      <c r="D5" s="25"/>
      <c r="E5" s="25"/>
      <c r="F5" s="25"/>
      <c r="G5" s="25"/>
    </row>
    <row r="6" spans="1:9" x14ac:dyDescent="0.3">
      <c r="A6" s="18"/>
      <c r="B6" s="18"/>
      <c r="C6" s="18" t="s">
        <v>40</v>
      </c>
      <c r="D6" s="18"/>
      <c r="E6" s="18"/>
      <c r="F6" s="18"/>
      <c r="G6" s="18"/>
    </row>
    <row r="7" spans="1:9" x14ac:dyDescent="0.3">
      <c r="A7" s="18"/>
      <c r="B7" s="18"/>
      <c r="C7" s="18" t="s">
        <v>39</v>
      </c>
      <c r="D7" s="18"/>
      <c r="E7" s="18"/>
      <c r="F7" s="18"/>
      <c r="G7" s="18"/>
    </row>
    <row r="8" spans="1:9" x14ac:dyDescent="0.3">
      <c r="A8" s="18"/>
      <c r="B8" s="18"/>
      <c r="C8" s="18"/>
      <c r="D8" s="18"/>
      <c r="E8" s="18"/>
      <c r="F8" s="18"/>
      <c r="G8" s="18"/>
    </row>
    <row r="9" spans="1:9" x14ac:dyDescent="0.3">
      <c r="A9" s="18"/>
      <c r="B9" s="18"/>
      <c r="C9" s="18"/>
      <c r="D9" s="18"/>
      <c r="E9" s="18"/>
      <c r="F9" s="18"/>
      <c r="G9" s="18"/>
    </row>
    <row r="10" spans="1:9" ht="15" customHeight="1" x14ac:dyDescent="0.3">
      <c r="A10" s="18"/>
      <c r="B10" s="18"/>
      <c r="C10" s="18"/>
      <c r="D10" s="18"/>
      <c r="E10" s="18"/>
      <c r="F10" s="18"/>
      <c r="G10" s="18"/>
    </row>
    <row r="11" spans="1:9" ht="22.2" customHeight="1" x14ac:dyDescent="0.3">
      <c r="A11" s="18"/>
      <c r="B11" s="18"/>
      <c r="C11" s="17" t="s">
        <v>28</v>
      </c>
      <c r="D11" s="20" t="s">
        <v>24</v>
      </c>
      <c r="E11" s="18"/>
      <c r="F11" s="18"/>
      <c r="G11" s="18"/>
    </row>
    <row r="12" spans="1:9" ht="5.4" customHeight="1" x14ac:dyDescent="0.35">
      <c r="A12" s="18"/>
      <c r="B12" s="18"/>
      <c r="C12" s="19"/>
      <c r="D12" s="18"/>
      <c r="E12" s="18"/>
      <c r="F12" s="18"/>
      <c r="G12" s="18"/>
    </row>
    <row r="13" spans="1:9" s="3" customFormat="1" ht="19.8" customHeight="1" x14ac:dyDescent="0.3">
      <c r="A13" s="21"/>
      <c r="B13" s="21"/>
      <c r="C13" s="34" t="s">
        <v>16</v>
      </c>
      <c r="D13" s="31">
        <f>F55</f>
        <v>0.29189189189189191</v>
      </c>
      <c r="E13" s="28" t="s">
        <v>25</v>
      </c>
      <c r="F13" s="21"/>
      <c r="G13" s="21"/>
      <c r="I13" s="2"/>
    </row>
    <row r="14" spans="1:9" ht="5.4" customHeight="1" x14ac:dyDescent="0.35">
      <c r="A14" s="18"/>
      <c r="B14" s="18"/>
      <c r="C14" s="35"/>
      <c r="D14" s="32"/>
      <c r="E14" s="28"/>
      <c r="F14" s="18"/>
      <c r="G14" s="18"/>
    </row>
    <row r="15" spans="1:9" ht="19.8" customHeight="1" x14ac:dyDescent="0.3">
      <c r="A15" s="18"/>
      <c r="B15" s="18"/>
      <c r="C15" s="34" t="s">
        <v>17</v>
      </c>
      <c r="D15" s="31">
        <f>F77</f>
        <v>0.36923076923076925</v>
      </c>
      <c r="E15" s="28" t="s">
        <v>25</v>
      </c>
      <c r="F15" s="18"/>
      <c r="G15" s="18"/>
    </row>
    <row r="16" spans="1:9" ht="5.4" customHeight="1" x14ac:dyDescent="0.35">
      <c r="A16" s="18"/>
      <c r="B16" s="18"/>
      <c r="C16" s="35"/>
      <c r="D16" s="32"/>
      <c r="E16" s="28"/>
      <c r="F16" s="18"/>
      <c r="G16" s="18"/>
    </row>
    <row r="17" spans="1:7" ht="19.8" customHeight="1" x14ac:dyDescent="0.3">
      <c r="A17" s="18"/>
      <c r="B17" s="18"/>
      <c r="C17" s="34" t="s">
        <v>18</v>
      </c>
      <c r="D17" s="31">
        <f>F96</f>
        <v>0.38983050847457629</v>
      </c>
      <c r="E17" s="28" t="s">
        <v>25</v>
      </c>
      <c r="F17" s="18"/>
      <c r="G17" s="18"/>
    </row>
    <row r="18" spans="1:7" ht="5.4" customHeight="1" x14ac:dyDescent="0.35">
      <c r="A18" s="18"/>
      <c r="B18" s="18"/>
      <c r="C18" s="35"/>
      <c r="D18" s="32"/>
      <c r="E18" s="28"/>
      <c r="F18" s="18"/>
      <c r="G18" s="18"/>
    </row>
    <row r="19" spans="1:7" ht="19.8" customHeight="1" x14ac:dyDescent="0.3">
      <c r="A19" s="18"/>
      <c r="B19" s="18"/>
      <c r="C19" s="34" t="s">
        <v>19</v>
      </c>
      <c r="D19" s="31">
        <f>F118</f>
        <v>0.3411764705882353</v>
      </c>
      <c r="E19" s="28" t="s">
        <v>25</v>
      </c>
      <c r="F19" s="18"/>
      <c r="G19" s="18"/>
    </row>
    <row r="20" spans="1:7" ht="5.4" customHeight="1" x14ac:dyDescent="0.35">
      <c r="A20" s="18"/>
      <c r="B20" s="18"/>
      <c r="C20" s="35"/>
      <c r="D20" s="32"/>
      <c r="E20" s="28"/>
      <c r="F20" s="18"/>
      <c r="G20" s="18"/>
    </row>
    <row r="21" spans="1:7" ht="19.8" customHeight="1" x14ac:dyDescent="0.3">
      <c r="A21" s="18"/>
      <c r="B21" s="18"/>
      <c r="C21" s="34" t="s">
        <v>20</v>
      </c>
      <c r="D21" s="31">
        <f>F140</f>
        <v>0.39444444444444443</v>
      </c>
      <c r="E21" s="28" t="s">
        <v>25</v>
      </c>
      <c r="F21" s="18"/>
      <c r="G21" s="18"/>
    </row>
    <row r="22" spans="1:7" ht="5.4" customHeight="1" x14ac:dyDescent="0.35">
      <c r="A22" s="18"/>
      <c r="B22" s="18"/>
      <c r="C22" s="35"/>
      <c r="D22" s="32"/>
      <c r="E22" s="28"/>
      <c r="F22" s="18"/>
      <c r="G22" s="18"/>
    </row>
    <row r="23" spans="1:7" ht="19.8" customHeight="1" x14ac:dyDescent="0.3">
      <c r="A23" s="18"/>
      <c r="B23" s="18"/>
      <c r="C23" s="34" t="s">
        <v>21</v>
      </c>
      <c r="D23" s="31">
        <f>F158</f>
        <v>0.39672131147540984</v>
      </c>
      <c r="E23" s="28" t="s">
        <v>25</v>
      </c>
      <c r="F23" s="18"/>
      <c r="G23" s="18"/>
    </row>
    <row r="24" spans="1:7" ht="5.4" customHeight="1" x14ac:dyDescent="0.35">
      <c r="A24" s="18"/>
      <c r="B24" s="18"/>
      <c r="C24" s="35"/>
      <c r="D24" s="32"/>
      <c r="E24" s="28"/>
      <c r="F24" s="18"/>
      <c r="G24" s="18"/>
    </row>
    <row r="25" spans="1:7" ht="19.8" customHeight="1" x14ac:dyDescent="0.3">
      <c r="A25" s="18"/>
      <c r="B25" s="18"/>
      <c r="C25" s="34" t="s">
        <v>22</v>
      </c>
      <c r="D25" s="31">
        <f>F175</f>
        <v>0.37</v>
      </c>
      <c r="E25" s="28" t="s">
        <v>25</v>
      </c>
      <c r="F25" s="18"/>
      <c r="G25" s="18"/>
    </row>
    <row r="26" spans="1:7" ht="5.4" customHeight="1" x14ac:dyDescent="0.35">
      <c r="A26" s="18"/>
      <c r="B26" s="18"/>
      <c r="C26" s="35"/>
      <c r="D26" s="32"/>
      <c r="E26" s="28"/>
      <c r="F26" s="18"/>
      <c r="G26" s="18"/>
    </row>
    <row r="27" spans="1:7" ht="19.8" customHeight="1" x14ac:dyDescent="0.3">
      <c r="A27" s="18"/>
      <c r="B27" s="18"/>
      <c r="C27" s="34" t="s">
        <v>23</v>
      </c>
      <c r="D27" s="31">
        <f>F196</f>
        <v>0.40689655172413791</v>
      </c>
      <c r="E27" s="28" t="s">
        <v>25</v>
      </c>
      <c r="F27" s="18"/>
      <c r="G27" s="18"/>
    </row>
    <row r="28" spans="1:7" ht="15" customHeight="1" x14ac:dyDescent="0.3">
      <c r="A28" s="18"/>
      <c r="B28" s="18"/>
      <c r="C28" s="18"/>
      <c r="D28" s="18"/>
      <c r="E28" s="18"/>
      <c r="F28" s="18"/>
      <c r="G28" s="18"/>
    </row>
    <row r="29" spans="1:7" x14ac:dyDescent="0.3">
      <c r="A29" s="18"/>
      <c r="B29" s="18"/>
      <c r="C29" s="18"/>
      <c r="D29" s="18"/>
      <c r="E29" s="18"/>
      <c r="F29" s="18"/>
      <c r="G29" s="18"/>
    </row>
    <row r="30" spans="1:7" x14ac:dyDescent="0.3">
      <c r="A30" s="18"/>
      <c r="B30" s="18"/>
      <c r="C30" s="18"/>
      <c r="D30" s="18"/>
      <c r="E30" s="18"/>
      <c r="F30" s="18"/>
      <c r="G30" s="18"/>
    </row>
    <row r="31" spans="1:7" x14ac:dyDescent="0.3">
      <c r="A31" s="18"/>
      <c r="B31" s="18"/>
      <c r="C31" s="26" t="s">
        <v>41</v>
      </c>
      <c r="D31" s="18"/>
      <c r="E31" s="18"/>
      <c r="F31" s="18"/>
      <c r="G31" s="18"/>
    </row>
    <row r="32" spans="1:7" x14ac:dyDescent="0.3">
      <c r="A32" s="18"/>
      <c r="B32" s="18"/>
      <c r="C32" s="27" t="s">
        <v>42</v>
      </c>
      <c r="D32" s="18"/>
      <c r="E32" s="18"/>
      <c r="F32" s="18"/>
      <c r="G32" s="18"/>
    </row>
    <row r="33" spans="1:7" x14ac:dyDescent="0.3">
      <c r="A33" s="18"/>
      <c r="B33" s="18"/>
      <c r="C33" s="27"/>
      <c r="D33" s="18"/>
      <c r="E33" s="18"/>
      <c r="F33" s="18"/>
      <c r="G33" s="18"/>
    </row>
    <row r="34" spans="1:7" ht="13.8" customHeight="1" x14ac:dyDescent="0.3">
      <c r="A34" s="18"/>
      <c r="B34" s="18"/>
      <c r="C34" s="18"/>
      <c r="D34" s="18"/>
      <c r="E34" s="18"/>
      <c r="F34" s="18"/>
      <c r="G34" s="18"/>
    </row>
    <row r="37" spans="1:7" ht="29.4" customHeight="1" x14ac:dyDescent="0.3">
      <c r="C37" s="1" t="s">
        <v>27</v>
      </c>
    </row>
    <row r="40" spans="1:7" ht="13.8" customHeight="1" x14ac:dyDescent="0.3">
      <c r="D40" s="4" t="s">
        <v>14</v>
      </c>
      <c r="E40" s="5" t="s">
        <v>10</v>
      </c>
      <c r="F40" s="6" t="s">
        <v>12</v>
      </c>
    </row>
    <row r="41" spans="1:7" ht="16.8" customHeight="1" x14ac:dyDescent="0.4">
      <c r="A41" s="10" t="s">
        <v>16</v>
      </c>
      <c r="D41" s="7" t="s">
        <v>9</v>
      </c>
      <c r="E41" s="7" t="s">
        <v>11</v>
      </c>
      <c r="F41" s="7" t="s">
        <v>13</v>
      </c>
    </row>
    <row r="42" spans="1:7" ht="7.8" customHeight="1" x14ac:dyDescent="0.3"/>
    <row r="43" spans="1:7" ht="33.6" customHeight="1" x14ac:dyDescent="0.3">
      <c r="B43" s="11">
        <v>1</v>
      </c>
      <c r="C43" s="29" t="s">
        <v>0</v>
      </c>
      <c r="D43" s="8">
        <v>3</v>
      </c>
      <c r="E43" s="9">
        <v>100</v>
      </c>
      <c r="F43" s="12">
        <f>IF(D43="N/A","",E43*D43)</f>
        <v>300</v>
      </c>
    </row>
    <row r="44" spans="1:7" ht="33.6" customHeight="1" x14ac:dyDescent="0.3">
      <c r="B44" s="11">
        <v>2</v>
      </c>
      <c r="C44" s="29" t="s">
        <v>1</v>
      </c>
      <c r="D44" s="8">
        <v>1</v>
      </c>
      <c r="E44" s="9">
        <v>100</v>
      </c>
      <c r="F44" s="12">
        <f t="shared" ref="F44:F51" si="0">IF(D44="N/A","",E44*D44)</f>
        <v>100</v>
      </c>
    </row>
    <row r="45" spans="1:7" ht="33.6" customHeight="1" x14ac:dyDescent="0.3">
      <c r="B45" s="11">
        <v>3</v>
      </c>
      <c r="C45" s="29" t="s">
        <v>2</v>
      </c>
      <c r="D45" s="8">
        <v>1</v>
      </c>
      <c r="E45" s="9">
        <v>90</v>
      </c>
      <c r="F45" s="12">
        <f t="shared" si="0"/>
        <v>90</v>
      </c>
    </row>
    <row r="46" spans="1:7" ht="33.6" customHeight="1" x14ac:dyDescent="0.3">
      <c r="B46" s="11">
        <v>4</v>
      </c>
      <c r="C46" s="29" t="s">
        <v>3</v>
      </c>
      <c r="D46" s="8">
        <v>1</v>
      </c>
      <c r="E46" s="9">
        <v>60</v>
      </c>
      <c r="F46" s="12">
        <f t="shared" si="0"/>
        <v>60</v>
      </c>
    </row>
    <row r="47" spans="1:7" ht="33.6" customHeight="1" x14ac:dyDescent="0.3">
      <c r="B47" s="11">
        <v>5</v>
      </c>
      <c r="C47" s="29" t="s">
        <v>4</v>
      </c>
      <c r="D47" s="8">
        <v>3</v>
      </c>
      <c r="E47" s="9">
        <v>70</v>
      </c>
      <c r="F47" s="12">
        <f t="shared" si="0"/>
        <v>210</v>
      </c>
    </row>
    <row r="48" spans="1:7" ht="33.6" customHeight="1" x14ac:dyDescent="0.3">
      <c r="B48" s="11">
        <v>6</v>
      </c>
      <c r="C48" s="29" t="s">
        <v>5</v>
      </c>
      <c r="D48" s="8">
        <v>1</v>
      </c>
      <c r="E48" s="9">
        <v>80</v>
      </c>
      <c r="F48" s="12">
        <f t="shared" si="0"/>
        <v>80</v>
      </c>
    </row>
    <row r="49" spans="1:6" ht="33.6" customHeight="1" x14ac:dyDescent="0.3">
      <c r="B49" s="11">
        <v>7</v>
      </c>
      <c r="C49" s="29" t="s">
        <v>6</v>
      </c>
      <c r="D49" s="8">
        <v>1</v>
      </c>
      <c r="E49" s="9">
        <v>80</v>
      </c>
      <c r="F49" s="12">
        <f t="shared" si="0"/>
        <v>80</v>
      </c>
    </row>
    <row r="50" spans="1:6" ht="33.6" customHeight="1" x14ac:dyDescent="0.3">
      <c r="B50" s="11">
        <v>8</v>
      </c>
      <c r="C50" s="29" t="s">
        <v>7</v>
      </c>
      <c r="D50" s="8">
        <v>1</v>
      </c>
      <c r="E50" s="9">
        <v>60</v>
      </c>
      <c r="F50" s="12">
        <f t="shared" si="0"/>
        <v>60</v>
      </c>
    </row>
    <row r="51" spans="1:6" ht="33.6" customHeight="1" x14ac:dyDescent="0.3">
      <c r="B51" s="11">
        <v>9</v>
      </c>
      <c r="C51" s="29" t="s">
        <v>8</v>
      </c>
      <c r="D51" s="8">
        <v>1</v>
      </c>
      <c r="E51" s="9">
        <v>100</v>
      </c>
      <c r="F51" s="12">
        <f t="shared" si="0"/>
        <v>100</v>
      </c>
    </row>
    <row r="52" spans="1:6" ht="7.8" customHeight="1" x14ac:dyDescent="0.3"/>
    <row r="53" spans="1:6" ht="15.6" x14ac:dyDescent="0.3">
      <c r="C53" s="14" t="str">
        <f>A41 &amp;" : Actual score"</f>
        <v>Data collection : Actual score</v>
      </c>
      <c r="D53" s="14"/>
      <c r="E53" s="14"/>
      <c r="F53" s="15">
        <f>SUM(F43:F51)</f>
        <v>1080</v>
      </c>
    </row>
    <row r="54" spans="1:6" ht="15.6" x14ac:dyDescent="0.3">
      <c r="C54" s="14" t="str">
        <f>A41 &amp;" : Highest possible score"</f>
        <v>Data collection : Highest possible score</v>
      </c>
      <c r="D54" s="14"/>
      <c r="E54" s="14"/>
      <c r="F54" s="15">
        <f>SUMIF(D43:D51,"&gt;0",E43:E51)*5</f>
        <v>3700</v>
      </c>
    </row>
    <row r="55" spans="1:6" ht="15.6" x14ac:dyDescent="0.3">
      <c r="C55" s="30" t="str">
        <f>A41&amp;" : Test result quotient"</f>
        <v>Data collection : Test result quotient</v>
      </c>
      <c r="D55" s="30"/>
      <c r="E55" s="30"/>
      <c r="F55" s="13">
        <f>IFERROR(F53/F54,0)</f>
        <v>0.29189189189189191</v>
      </c>
    </row>
    <row r="56" spans="1:6" x14ac:dyDescent="0.3">
      <c r="F56" s="33" t="s">
        <v>90</v>
      </c>
    </row>
    <row r="58" spans="1:6" ht="7.2" customHeight="1" x14ac:dyDescent="0.3">
      <c r="C58" s="23"/>
      <c r="D58" s="23"/>
      <c r="E58" s="23"/>
      <c r="F58" s="23"/>
    </row>
    <row r="61" spans="1:6" x14ac:dyDescent="0.3">
      <c r="D61" s="5" t="s">
        <v>14</v>
      </c>
      <c r="E61" s="5" t="s">
        <v>10</v>
      </c>
      <c r="F61" s="6" t="s">
        <v>12</v>
      </c>
    </row>
    <row r="62" spans="1:6" ht="16.8" customHeight="1" x14ac:dyDescent="0.4">
      <c r="A62" s="10" t="s">
        <v>17</v>
      </c>
      <c r="D62" s="7" t="s">
        <v>9</v>
      </c>
      <c r="E62" s="7" t="s">
        <v>11</v>
      </c>
      <c r="F62" s="7" t="s">
        <v>13</v>
      </c>
    </row>
    <row r="63" spans="1:6" ht="7.8" customHeight="1" x14ac:dyDescent="0.3"/>
    <row r="64" spans="1:6" ht="33.6" customHeight="1" x14ac:dyDescent="0.4">
      <c r="A64" s="22"/>
      <c r="B64" s="11">
        <v>1</v>
      </c>
      <c r="C64" s="29" t="s">
        <v>29</v>
      </c>
      <c r="D64" s="8">
        <v>1</v>
      </c>
      <c r="E64" s="9">
        <v>100</v>
      </c>
      <c r="F64" s="12">
        <f>IF(D64="N/A","",E64*D64)</f>
        <v>100</v>
      </c>
    </row>
    <row r="65" spans="2:6" ht="33.6" customHeight="1" x14ac:dyDescent="0.3">
      <c r="B65" s="11">
        <v>2</v>
      </c>
      <c r="C65" s="29" t="s">
        <v>30</v>
      </c>
      <c r="D65" s="8">
        <v>2</v>
      </c>
      <c r="E65" s="9">
        <v>100</v>
      </c>
      <c r="F65" s="12">
        <f t="shared" ref="F65:F73" si="1">IF(D65="N/A","",E65*D65)</f>
        <v>200</v>
      </c>
    </row>
    <row r="66" spans="2:6" ht="33.6" customHeight="1" x14ac:dyDescent="0.3">
      <c r="B66" s="11">
        <v>3</v>
      </c>
      <c r="C66" s="29" t="s">
        <v>31</v>
      </c>
      <c r="D66" s="8">
        <v>1</v>
      </c>
      <c r="E66" s="9">
        <v>80</v>
      </c>
      <c r="F66" s="12">
        <f t="shared" si="1"/>
        <v>80</v>
      </c>
    </row>
    <row r="67" spans="2:6" ht="33.6" customHeight="1" x14ac:dyDescent="0.3">
      <c r="B67" s="11">
        <v>4</v>
      </c>
      <c r="C67" s="29" t="s">
        <v>32</v>
      </c>
      <c r="D67" s="8">
        <v>4</v>
      </c>
      <c r="E67" s="9">
        <v>90</v>
      </c>
      <c r="F67" s="12">
        <f t="shared" si="1"/>
        <v>360</v>
      </c>
    </row>
    <row r="68" spans="2:6" ht="33.6" customHeight="1" x14ac:dyDescent="0.3">
      <c r="B68" s="11">
        <v>5</v>
      </c>
      <c r="C68" s="29" t="s">
        <v>33</v>
      </c>
      <c r="D68" s="8">
        <v>1</v>
      </c>
      <c r="E68" s="9">
        <v>90</v>
      </c>
      <c r="F68" s="12">
        <f t="shared" si="1"/>
        <v>90</v>
      </c>
    </row>
    <row r="69" spans="2:6" ht="33.6" customHeight="1" x14ac:dyDescent="0.3">
      <c r="B69" s="11">
        <v>6</v>
      </c>
      <c r="C69" s="29" t="s">
        <v>34</v>
      </c>
      <c r="D69" s="8">
        <v>5</v>
      </c>
      <c r="E69" s="9">
        <v>100</v>
      </c>
      <c r="F69" s="12">
        <f t="shared" si="1"/>
        <v>500</v>
      </c>
    </row>
    <row r="70" spans="2:6" ht="33.6" customHeight="1" x14ac:dyDescent="0.3">
      <c r="B70" s="11">
        <v>7</v>
      </c>
      <c r="C70" s="29" t="s">
        <v>35</v>
      </c>
      <c r="D70" s="8">
        <v>1</v>
      </c>
      <c r="E70" s="9">
        <v>50</v>
      </c>
      <c r="F70" s="12">
        <f t="shared" si="1"/>
        <v>50</v>
      </c>
    </row>
    <row r="71" spans="2:6" ht="33.6" customHeight="1" x14ac:dyDescent="0.3">
      <c r="B71" s="11">
        <v>8</v>
      </c>
      <c r="C71" s="29" t="s">
        <v>36</v>
      </c>
      <c r="D71" s="8">
        <v>1</v>
      </c>
      <c r="E71" s="9">
        <v>100</v>
      </c>
      <c r="F71" s="12">
        <f t="shared" si="1"/>
        <v>100</v>
      </c>
    </row>
    <row r="72" spans="2:6" ht="33.6" customHeight="1" x14ac:dyDescent="0.3">
      <c r="B72" s="11">
        <v>9</v>
      </c>
      <c r="C72" s="29" t="s">
        <v>37</v>
      </c>
      <c r="D72" s="8">
        <v>1</v>
      </c>
      <c r="E72" s="9">
        <v>100</v>
      </c>
      <c r="F72" s="12">
        <f t="shared" si="1"/>
        <v>100</v>
      </c>
    </row>
    <row r="73" spans="2:6" ht="33.6" customHeight="1" x14ac:dyDescent="0.3">
      <c r="B73" s="11">
        <v>10</v>
      </c>
      <c r="C73" s="29" t="s">
        <v>38</v>
      </c>
      <c r="D73" s="8">
        <v>1</v>
      </c>
      <c r="E73" s="9">
        <v>100</v>
      </c>
      <c r="F73" s="12">
        <f t="shared" si="1"/>
        <v>100</v>
      </c>
    </row>
    <row r="74" spans="2:6" ht="7.8" customHeight="1" x14ac:dyDescent="0.3"/>
    <row r="75" spans="2:6" ht="15.6" x14ac:dyDescent="0.3">
      <c r="C75" s="14" t="str">
        <f>A62 &amp;" : Actual score"</f>
        <v>Data storage : Actual score</v>
      </c>
      <c r="D75" s="14"/>
      <c r="E75" s="14"/>
      <c r="F75" s="15">
        <f>SUM(F64:F73)</f>
        <v>1680</v>
      </c>
    </row>
    <row r="76" spans="2:6" ht="15.6" x14ac:dyDescent="0.3">
      <c r="C76" s="14" t="str">
        <f>A62 &amp;" : Highest possible score"</f>
        <v>Data storage : Highest possible score</v>
      </c>
      <c r="D76" s="14"/>
      <c r="E76" s="14"/>
      <c r="F76" s="15">
        <f>SUMIF(D64:D73,"&gt;0",E64:E73)*5</f>
        <v>4550</v>
      </c>
    </row>
    <row r="77" spans="2:6" ht="15.6" x14ac:dyDescent="0.3">
      <c r="C77" s="30" t="str">
        <f>A62&amp;" : Test result quotient"</f>
        <v>Data storage : Test result quotient</v>
      </c>
      <c r="D77" s="30"/>
      <c r="E77" s="30"/>
      <c r="F77" s="13">
        <f>IFERROR(F75/F76,0)</f>
        <v>0.36923076923076925</v>
      </c>
    </row>
    <row r="78" spans="2:6" x14ac:dyDescent="0.3">
      <c r="F78" s="33" t="s">
        <v>90</v>
      </c>
    </row>
    <row r="80" spans="2:6" ht="7.2" customHeight="1" x14ac:dyDescent="0.3">
      <c r="C80" s="23"/>
      <c r="D80" s="23"/>
      <c r="E80" s="23"/>
      <c r="F80" s="23"/>
    </row>
    <row r="83" spans="1:6" x14ac:dyDescent="0.3">
      <c r="D83" s="5" t="s">
        <v>14</v>
      </c>
      <c r="E83" s="5" t="s">
        <v>10</v>
      </c>
      <c r="F83" s="6" t="s">
        <v>12</v>
      </c>
    </row>
    <row r="84" spans="1:6" ht="16.8" customHeight="1" x14ac:dyDescent="0.4">
      <c r="A84" s="10" t="s">
        <v>18</v>
      </c>
      <c r="D84" s="7" t="s">
        <v>9</v>
      </c>
      <c r="E84" s="7" t="s">
        <v>11</v>
      </c>
      <c r="F84" s="7" t="s">
        <v>13</v>
      </c>
    </row>
    <row r="85" spans="1:6" ht="7.8" customHeight="1" x14ac:dyDescent="0.3"/>
    <row r="86" spans="1:6" ht="33.6" customHeight="1" x14ac:dyDescent="0.3">
      <c r="B86" s="11">
        <v>1</v>
      </c>
      <c r="C86" s="29" t="s">
        <v>43</v>
      </c>
      <c r="D86" s="8">
        <v>1</v>
      </c>
      <c r="E86" s="9">
        <v>100</v>
      </c>
      <c r="F86" s="12">
        <f>IF(D86="N/A","",E86*D86)</f>
        <v>100</v>
      </c>
    </row>
    <row r="87" spans="1:6" ht="33.6" customHeight="1" x14ac:dyDescent="0.3">
      <c r="B87" s="11">
        <v>2</v>
      </c>
      <c r="C87" s="29" t="s">
        <v>44</v>
      </c>
      <c r="D87" s="8">
        <v>1</v>
      </c>
      <c r="E87" s="9">
        <v>100</v>
      </c>
      <c r="F87" s="12">
        <f t="shared" ref="F87:F92" si="2">IF(D87="N/A","",E87*D87)</f>
        <v>100</v>
      </c>
    </row>
    <row r="88" spans="1:6" ht="33.6" customHeight="1" x14ac:dyDescent="0.3">
      <c r="B88" s="11">
        <v>3</v>
      </c>
      <c r="C88" s="29" t="s">
        <v>45</v>
      </c>
      <c r="D88" s="8">
        <v>1</v>
      </c>
      <c r="E88" s="9">
        <v>80</v>
      </c>
      <c r="F88" s="12">
        <f t="shared" si="2"/>
        <v>80</v>
      </c>
    </row>
    <row r="89" spans="1:6" ht="33.6" customHeight="1" x14ac:dyDescent="0.3">
      <c r="B89" s="11">
        <v>4</v>
      </c>
      <c r="C89" s="29" t="s">
        <v>46</v>
      </c>
      <c r="D89" s="8">
        <v>5</v>
      </c>
      <c r="E89" s="9">
        <v>100</v>
      </c>
      <c r="F89" s="12">
        <f t="shared" si="2"/>
        <v>500</v>
      </c>
    </row>
    <row r="90" spans="1:6" ht="33.6" customHeight="1" x14ac:dyDescent="0.3">
      <c r="B90" s="11">
        <v>5</v>
      </c>
      <c r="C90" s="29" t="s">
        <v>47</v>
      </c>
      <c r="D90" s="8">
        <v>3</v>
      </c>
      <c r="E90" s="9">
        <v>80</v>
      </c>
      <c r="F90" s="12">
        <f t="shared" si="2"/>
        <v>240</v>
      </c>
    </row>
    <row r="91" spans="1:6" ht="33.6" customHeight="1" x14ac:dyDescent="0.3">
      <c r="B91" s="11">
        <v>6</v>
      </c>
      <c r="C91" s="29" t="s">
        <v>48</v>
      </c>
      <c r="D91" s="8">
        <v>1</v>
      </c>
      <c r="E91" s="9">
        <v>30</v>
      </c>
      <c r="F91" s="12">
        <f t="shared" si="2"/>
        <v>30</v>
      </c>
    </row>
    <row r="92" spans="1:6" ht="33.6" customHeight="1" x14ac:dyDescent="0.3">
      <c r="B92" s="11">
        <v>7</v>
      </c>
      <c r="C92" s="29" t="s">
        <v>49</v>
      </c>
      <c r="D92" s="8">
        <v>1</v>
      </c>
      <c r="E92" s="9">
        <v>100</v>
      </c>
      <c r="F92" s="12">
        <f t="shared" si="2"/>
        <v>100</v>
      </c>
    </row>
    <row r="93" spans="1:6" ht="7.8" customHeight="1" x14ac:dyDescent="0.3"/>
    <row r="94" spans="1:6" ht="15.6" x14ac:dyDescent="0.3">
      <c r="C94" s="14" t="str">
        <f>A84 &amp;" : Actual score"</f>
        <v>Data processing : Actual score</v>
      </c>
      <c r="D94" s="14"/>
      <c r="E94" s="14"/>
      <c r="F94" s="15">
        <f>SUM(F86:F92)</f>
        <v>1150</v>
      </c>
    </row>
    <row r="95" spans="1:6" ht="15.6" x14ac:dyDescent="0.3">
      <c r="C95" s="14" t="str">
        <f>A84 &amp;" : Highest possible score"</f>
        <v>Data processing : Highest possible score</v>
      </c>
      <c r="D95" s="14"/>
      <c r="E95" s="14"/>
      <c r="F95" s="15">
        <f>SUMIF(D84:D92,"&gt;0",E84:E92)*5</f>
        <v>2950</v>
      </c>
    </row>
    <row r="96" spans="1:6" ht="15.6" x14ac:dyDescent="0.3">
      <c r="C96" s="30" t="str">
        <f>A84&amp;" : Test result quotient"</f>
        <v>Data processing : Test result quotient</v>
      </c>
      <c r="D96" s="30"/>
      <c r="E96" s="30"/>
      <c r="F96" s="13">
        <f>IFERROR(F94/F95,0)</f>
        <v>0.38983050847457629</v>
      </c>
    </row>
    <row r="97" spans="1:6" x14ac:dyDescent="0.3">
      <c r="F97" s="33" t="s">
        <v>90</v>
      </c>
    </row>
    <row r="99" spans="1:6" ht="7.2" customHeight="1" x14ac:dyDescent="0.3">
      <c r="C99" s="23"/>
      <c r="D99" s="23"/>
      <c r="E99" s="23"/>
      <c r="F99" s="23"/>
    </row>
    <row r="102" spans="1:6" x14ac:dyDescent="0.3">
      <c r="D102" s="5" t="s">
        <v>14</v>
      </c>
      <c r="E102" s="5" t="s">
        <v>10</v>
      </c>
      <c r="F102" s="6" t="s">
        <v>12</v>
      </c>
    </row>
    <row r="103" spans="1:6" ht="16.2" customHeight="1" x14ac:dyDescent="0.4">
      <c r="A103" s="10" t="s">
        <v>19</v>
      </c>
      <c r="D103" s="7" t="s">
        <v>9</v>
      </c>
      <c r="E103" s="7" t="s">
        <v>11</v>
      </c>
      <c r="F103" s="7" t="s">
        <v>13</v>
      </c>
    </row>
    <row r="104" spans="1:6" ht="7.8" customHeight="1" x14ac:dyDescent="0.3"/>
    <row r="105" spans="1:6" ht="33.6" customHeight="1" x14ac:dyDescent="0.3">
      <c r="B105" s="11">
        <v>1</v>
      </c>
      <c r="C105" s="29" t="s">
        <v>50</v>
      </c>
      <c r="D105" s="8">
        <v>1</v>
      </c>
      <c r="E105" s="9">
        <v>100</v>
      </c>
      <c r="F105" s="12">
        <f>IF(D105="N/A","",E105*D105)</f>
        <v>100</v>
      </c>
    </row>
    <row r="106" spans="1:6" ht="33.6" customHeight="1" x14ac:dyDescent="0.3">
      <c r="B106" s="11">
        <v>2</v>
      </c>
      <c r="C106" s="29" t="s">
        <v>51</v>
      </c>
      <c r="D106" s="8">
        <v>1</v>
      </c>
      <c r="E106" s="9">
        <v>80</v>
      </c>
      <c r="F106" s="12">
        <f t="shared" ref="F106:F114" si="3">IF(D106="N/A","",E106*D106)</f>
        <v>80</v>
      </c>
    </row>
    <row r="107" spans="1:6" ht="33.6" customHeight="1" x14ac:dyDescent="0.3">
      <c r="B107" s="11">
        <v>3</v>
      </c>
      <c r="C107" s="29" t="s">
        <v>52</v>
      </c>
      <c r="D107" s="8">
        <v>1</v>
      </c>
      <c r="E107" s="9">
        <v>100</v>
      </c>
      <c r="F107" s="12">
        <f t="shared" si="3"/>
        <v>100</v>
      </c>
    </row>
    <row r="108" spans="1:6" ht="33.6" customHeight="1" x14ac:dyDescent="0.3">
      <c r="B108" s="11">
        <v>4</v>
      </c>
      <c r="C108" s="29" t="s">
        <v>53</v>
      </c>
      <c r="D108" s="8">
        <v>1</v>
      </c>
      <c r="E108" s="9">
        <v>80</v>
      </c>
      <c r="F108" s="12">
        <f t="shared" si="3"/>
        <v>80</v>
      </c>
    </row>
    <row r="109" spans="1:6" ht="33.6" customHeight="1" x14ac:dyDescent="0.3">
      <c r="B109" s="11">
        <v>5</v>
      </c>
      <c r="C109" s="29" t="s">
        <v>54</v>
      </c>
      <c r="D109" s="8">
        <v>5</v>
      </c>
      <c r="E109" s="9">
        <v>100</v>
      </c>
      <c r="F109" s="12">
        <f t="shared" si="3"/>
        <v>500</v>
      </c>
    </row>
    <row r="110" spans="1:6" ht="33.6" customHeight="1" x14ac:dyDescent="0.3">
      <c r="B110" s="11">
        <v>6</v>
      </c>
      <c r="C110" s="29" t="s">
        <v>55</v>
      </c>
      <c r="D110" s="8">
        <v>3</v>
      </c>
      <c r="E110" s="9">
        <v>50</v>
      </c>
      <c r="F110" s="12">
        <f t="shared" si="3"/>
        <v>150</v>
      </c>
    </row>
    <row r="111" spans="1:6" ht="33.6" customHeight="1" x14ac:dyDescent="0.3">
      <c r="B111" s="11">
        <v>7</v>
      </c>
      <c r="C111" s="29" t="s">
        <v>56</v>
      </c>
      <c r="D111" s="8">
        <v>2</v>
      </c>
      <c r="E111" s="9">
        <v>100</v>
      </c>
      <c r="F111" s="12">
        <f t="shared" si="3"/>
        <v>200</v>
      </c>
    </row>
    <row r="112" spans="1:6" ht="33.6" customHeight="1" x14ac:dyDescent="0.3">
      <c r="B112" s="11">
        <v>8</v>
      </c>
      <c r="C112" s="29" t="s">
        <v>57</v>
      </c>
      <c r="D112" s="8">
        <v>1</v>
      </c>
      <c r="E112" s="9">
        <v>60</v>
      </c>
      <c r="F112" s="12">
        <f t="shared" si="3"/>
        <v>60</v>
      </c>
    </row>
    <row r="113" spans="1:6" ht="33.6" customHeight="1" x14ac:dyDescent="0.3">
      <c r="B113" s="11">
        <v>9</v>
      </c>
      <c r="C113" s="29" t="s">
        <v>58</v>
      </c>
      <c r="D113" s="8">
        <v>1</v>
      </c>
      <c r="E113" s="9">
        <v>80</v>
      </c>
      <c r="F113" s="12">
        <f t="shared" si="3"/>
        <v>80</v>
      </c>
    </row>
    <row r="114" spans="1:6" ht="33.6" customHeight="1" x14ac:dyDescent="0.3">
      <c r="B114" s="11">
        <v>10</v>
      </c>
      <c r="C114" s="29" t="s">
        <v>59</v>
      </c>
      <c r="D114" s="8">
        <v>1</v>
      </c>
      <c r="E114" s="9">
        <v>100</v>
      </c>
      <c r="F114" s="12">
        <f t="shared" si="3"/>
        <v>100</v>
      </c>
    </row>
    <row r="115" spans="1:6" ht="7.8" customHeight="1" x14ac:dyDescent="0.3"/>
    <row r="116" spans="1:6" ht="15.6" x14ac:dyDescent="0.3">
      <c r="C116" s="14" t="str">
        <f>A103 &amp;" : Actual score"</f>
        <v>Communication : Actual score</v>
      </c>
      <c r="D116" s="14"/>
      <c r="E116" s="14"/>
      <c r="F116" s="15">
        <f>SUM(F105:F114)</f>
        <v>1450</v>
      </c>
    </row>
    <row r="117" spans="1:6" ht="15.6" x14ac:dyDescent="0.3">
      <c r="C117" s="14" t="str">
        <f>A103 &amp;" : Highest possible score"</f>
        <v>Communication : Highest possible score</v>
      </c>
      <c r="D117" s="14"/>
      <c r="E117" s="14"/>
      <c r="F117" s="15">
        <f>SUMIF(D105:D114,"&gt;0",E105:E114)*5</f>
        <v>4250</v>
      </c>
    </row>
    <row r="118" spans="1:6" ht="15.6" x14ac:dyDescent="0.3">
      <c r="C118" s="30" t="str">
        <f>A103&amp;" : Test result quotient"</f>
        <v>Communication : Test result quotient</v>
      </c>
      <c r="D118" s="30"/>
      <c r="E118" s="30"/>
      <c r="F118" s="13">
        <f>IFERROR(F116/F117,0)</f>
        <v>0.3411764705882353</v>
      </c>
    </row>
    <row r="119" spans="1:6" x14ac:dyDescent="0.3">
      <c r="F119" s="33" t="s">
        <v>90</v>
      </c>
    </row>
    <row r="121" spans="1:6" ht="7.2" customHeight="1" x14ac:dyDescent="0.3">
      <c r="C121" s="23"/>
      <c r="D121" s="23"/>
      <c r="E121" s="23"/>
      <c r="F121" s="23"/>
    </row>
    <row r="124" spans="1:6" x14ac:dyDescent="0.3">
      <c r="D124" s="5" t="s">
        <v>14</v>
      </c>
      <c r="E124" s="5" t="s">
        <v>10</v>
      </c>
      <c r="F124" s="6" t="s">
        <v>12</v>
      </c>
    </row>
    <row r="125" spans="1:6" ht="16.2" customHeight="1" x14ac:dyDescent="0.4">
      <c r="A125" s="10" t="s">
        <v>20</v>
      </c>
      <c r="D125" s="7" t="s">
        <v>9</v>
      </c>
      <c r="E125" s="7" t="s">
        <v>11</v>
      </c>
      <c r="F125" s="7" t="s">
        <v>13</v>
      </c>
    </row>
    <row r="126" spans="1:6" ht="7.8" customHeight="1" x14ac:dyDescent="0.3"/>
    <row r="127" spans="1:6" ht="33.6" customHeight="1" x14ac:dyDescent="0.3">
      <c r="B127" s="11">
        <v>1</v>
      </c>
      <c r="C127" s="29" t="s">
        <v>60</v>
      </c>
      <c r="D127" s="8">
        <v>1</v>
      </c>
      <c r="E127" s="9">
        <v>100</v>
      </c>
      <c r="F127" s="12">
        <f>IF(D127="N/A","",E127*D127)</f>
        <v>100</v>
      </c>
    </row>
    <row r="128" spans="1:6" ht="33.6" customHeight="1" x14ac:dyDescent="0.3">
      <c r="B128" s="11">
        <v>2</v>
      </c>
      <c r="C128" s="29" t="s">
        <v>61</v>
      </c>
      <c r="D128" s="8">
        <v>1</v>
      </c>
      <c r="E128" s="9">
        <v>80</v>
      </c>
      <c r="F128" s="12">
        <f t="shared" ref="F128:F136" si="4">IF(D128="N/A","",E128*D128)</f>
        <v>80</v>
      </c>
    </row>
    <row r="129" spans="2:6" ht="33.6" customHeight="1" x14ac:dyDescent="0.3">
      <c r="B129" s="11">
        <v>3</v>
      </c>
      <c r="C129" s="29" t="s">
        <v>62</v>
      </c>
      <c r="D129" s="8">
        <v>1</v>
      </c>
      <c r="E129" s="9">
        <v>80</v>
      </c>
      <c r="F129" s="12">
        <f t="shared" si="4"/>
        <v>80</v>
      </c>
    </row>
    <row r="130" spans="2:6" ht="33.6" customHeight="1" x14ac:dyDescent="0.3">
      <c r="B130" s="11">
        <v>4</v>
      </c>
      <c r="C130" s="29" t="s">
        <v>63</v>
      </c>
      <c r="D130" s="8">
        <v>5</v>
      </c>
      <c r="E130" s="9">
        <v>60</v>
      </c>
      <c r="F130" s="12">
        <f t="shared" si="4"/>
        <v>300</v>
      </c>
    </row>
    <row r="131" spans="2:6" ht="33.6" customHeight="1" x14ac:dyDescent="0.3">
      <c r="B131" s="11">
        <v>5</v>
      </c>
      <c r="C131" s="29" t="s">
        <v>64</v>
      </c>
      <c r="D131" s="8">
        <v>4</v>
      </c>
      <c r="E131" s="9">
        <v>60</v>
      </c>
      <c r="F131" s="12">
        <f t="shared" si="4"/>
        <v>240</v>
      </c>
    </row>
    <row r="132" spans="2:6" ht="33.6" customHeight="1" x14ac:dyDescent="0.3">
      <c r="B132" s="11">
        <v>6</v>
      </c>
      <c r="C132" s="29" t="s">
        <v>65</v>
      </c>
      <c r="D132" s="8">
        <v>3</v>
      </c>
      <c r="E132" s="9">
        <v>60</v>
      </c>
      <c r="F132" s="12">
        <f t="shared" si="4"/>
        <v>180</v>
      </c>
    </row>
    <row r="133" spans="2:6" ht="33.6" customHeight="1" x14ac:dyDescent="0.3">
      <c r="B133" s="11">
        <v>7</v>
      </c>
      <c r="C133" s="29" t="s">
        <v>66</v>
      </c>
      <c r="D133" s="8">
        <v>5</v>
      </c>
      <c r="E133" s="9">
        <v>40</v>
      </c>
      <c r="F133" s="12">
        <f t="shared" si="4"/>
        <v>200</v>
      </c>
    </row>
    <row r="134" spans="2:6" ht="33.6" customHeight="1" x14ac:dyDescent="0.3">
      <c r="B134" s="11">
        <v>8</v>
      </c>
      <c r="C134" s="29" t="s">
        <v>67</v>
      </c>
      <c r="D134" s="8">
        <v>1</v>
      </c>
      <c r="E134" s="9">
        <v>40</v>
      </c>
      <c r="F134" s="12">
        <f t="shared" si="4"/>
        <v>40</v>
      </c>
    </row>
    <row r="135" spans="2:6" ht="33.6" customHeight="1" x14ac:dyDescent="0.3">
      <c r="B135" s="11">
        <v>9</v>
      </c>
      <c r="C135" s="29" t="s">
        <v>68</v>
      </c>
      <c r="D135" s="8">
        <v>1</v>
      </c>
      <c r="E135" s="9">
        <v>100</v>
      </c>
      <c r="F135" s="12">
        <f t="shared" si="4"/>
        <v>100</v>
      </c>
    </row>
    <row r="136" spans="2:6" ht="33.6" customHeight="1" x14ac:dyDescent="0.3">
      <c r="B136" s="11">
        <v>10</v>
      </c>
      <c r="C136" s="29" t="s">
        <v>69</v>
      </c>
      <c r="D136" s="8">
        <v>1</v>
      </c>
      <c r="E136" s="9">
        <v>100</v>
      </c>
      <c r="F136" s="12">
        <f t="shared" si="4"/>
        <v>100</v>
      </c>
    </row>
    <row r="137" spans="2:6" ht="7.8" customHeight="1" x14ac:dyDescent="0.3"/>
    <row r="138" spans="2:6" ht="15.6" x14ac:dyDescent="0.3">
      <c r="C138" s="14" t="str">
        <f>A125 &amp;" : Actual score"</f>
        <v>Governance : Actual score</v>
      </c>
      <c r="D138" s="14"/>
      <c r="E138" s="14"/>
      <c r="F138" s="15">
        <f>SUM(F127:F136)</f>
        <v>1420</v>
      </c>
    </row>
    <row r="139" spans="2:6" ht="15.6" x14ac:dyDescent="0.3">
      <c r="C139" s="14" t="str">
        <f>A125 &amp;" : Highest possible score"</f>
        <v>Governance : Highest possible score</v>
      </c>
      <c r="D139" s="14"/>
      <c r="E139" s="14"/>
      <c r="F139" s="15">
        <f>SUMIF(D127:D136,"&gt;0",E127:E136)*5</f>
        <v>3600</v>
      </c>
    </row>
    <row r="140" spans="2:6" ht="15.6" x14ac:dyDescent="0.3">
      <c r="C140" s="30" t="str">
        <f>A125&amp;" : Test result quotient"</f>
        <v>Governance : Test result quotient</v>
      </c>
      <c r="D140" s="30"/>
      <c r="E140" s="30"/>
      <c r="F140" s="13">
        <f>IFERROR(F138/F139,0)</f>
        <v>0.39444444444444443</v>
      </c>
    </row>
    <row r="141" spans="2:6" x14ac:dyDescent="0.3">
      <c r="F141" s="33" t="s">
        <v>90</v>
      </c>
    </row>
    <row r="143" spans="2:6" ht="7.2" customHeight="1" x14ac:dyDescent="0.3">
      <c r="C143" s="23"/>
      <c r="D143" s="23"/>
      <c r="E143" s="23"/>
      <c r="F143" s="23"/>
    </row>
    <row r="146" spans="1:6" x14ac:dyDescent="0.3">
      <c r="D146" s="5" t="s">
        <v>14</v>
      </c>
      <c r="E146" s="5" t="s">
        <v>10</v>
      </c>
      <c r="F146" s="6" t="s">
        <v>12</v>
      </c>
    </row>
    <row r="147" spans="1:6" ht="16.2" customHeight="1" x14ac:dyDescent="0.4">
      <c r="A147" s="10" t="s">
        <v>21</v>
      </c>
      <c r="D147" s="7" t="s">
        <v>9</v>
      </c>
      <c r="E147" s="7" t="s">
        <v>11</v>
      </c>
      <c r="F147" s="7" t="s">
        <v>13</v>
      </c>
    </row>
    <row r="148" spans="1:6" ht="7.8" customHeight="1" x14ac:dyDescent="0.3"/>
    <row r="149" spans="1:6" ht="33.6" customHeight="1" x14ac:dyDescent="0.3">
      <c r="B149" s="11">
        <v>1</v>
      </c>
      <c r="C149" s="29" t="s">
        <v>70</v>
      </c>
      <c r="D149" s="8">
        <v>1</v>
      </c>
      <c r="E149" s="9">
        <v>150</v>
      </c>
      <c r="F149" s="12">
        <f>IF(D149="N/A","",E149*D149)</f>
        <v>150</v>
      </c>
    </row>
    <row r="150" spans="1:6" ht="33.6" customHeight="1" x14ac:dyDescent="0.3">
      <c r="B150" s="11">
        <v>2</v>
      </c>
      <c r="C150" s="29" t="s">
        <v>71</v>
      </c>
      <c r="D150" s="8">
        <v>1</v>
      </c>
      <c r="E150" s="9">
        <v>80</v>
      </c>
      <c r="F150" s="12">
        <f t="shared" ref="F150:F154" si="5">IF(D150="N/A","",E150*D150)</f>
        <v>80</v>
      </c>
    </row>
    <row r="151" spans="1:6" ht="33.6" customHeight="1" x14ac:dyDescent="0.3">
      <c r="B151" s="11">
        <v>3</v>
      </c>
      <c r="C151" s="29" t="s">
        <v>72</v>
      </c>
      <c r="D151" s="8">
        <v>5</v>
      </c>
      <c r="E151" s="9">
        <v>100</v>
      </c>
      <c r="F151" s="12">
        <f t="shared" si="5"/>
        <v>500</v>
      </c>
    </row>
    <row r="152" spans="1:6" ht="33.6" customHeight="1" x14ac:dyDescent="0.3">
      <c r="B152" s="11">
        <v>4</v>
      </c>
      <c r="C152" s="29" t="s">
        <v>73</v>
      </c>
      <c r="D152" s="8">
        <v>3</v>
      </c>
      <c r="E152" s="9">
        <v>100</v>
      </c>
      <c r="F152" s="12">
        <f t="shared" si="5"/>
        <v>300</v>
      </c>
    </row>
    <row r="153" spans="1:6" ht="33.6" customHeight="1" x14ac:dyDescent="0.3">
      <c r="B153" s="11">
        <v>5</v>
      </c>
      <c r="C153" s="29" t="s">
        <v>74</v>
      </c>
      <c r="D153" s="8">
        <v>1</v>
      </c>
      <c r="E153" s="9">
        <v>100</v>
      </c>
      <c r="F153" s="12">
        <f t="shared" si="5"/>
        <v>100</v>
      </c>
    </row>
    <row r="154" spans="1:6" ht="33.6" customHeight="1" x14ac:dyDescent="0.3">
      <c r="B154" s="11">
        <v>6</v>
      </c>
      <c r="C154" s="29" t="s">
        <v>75</v>
      </c>
      <c r="D154" s="8">
        <v>1</v>
      </c>
      <c r="E154" s="9">
        <v>80</v>
      </c>
      <c r="F154" s="12">
        <f t="shared" si="5"/>
        <v>80</v>
      </c>
    </row>
    <row r="155" spans="1:6" ht="7.8" customHeight="1" x14ac:dyDescent="0.3"/>
    <row r="156" spans="1:6" ht="15.6" x14ac:dyDescent="0.3">
      <c r="C156" s="14" t="str">
        <f>A147 &amp;" : Actual score"</f>
        <v>Business : Actual score</v>
      </c>
      <c r="D156" s="14"/>
      <c r="E156" s="14"/>
      <c r="F156" s="15">
        <f>SUM(F149:F154)</f>
        <v>1210</v>
      </c>
    </row>
    <row r="157" spans="1:6" ht="15.6" x14ac:dyDescent="0.3">
      <c r="C157" s="14" t="str">
        <f>A147 &amp;" : Highest possible score"</f>
        <v>Business : Highest possible score</v>
      </c>
      <c r="D157" s="14"/>
      <c r="E157" s="14"/>
      <c r="F157" s="15">
        <f>SUMIF(D145:D154,"&gt;0",E145:E154)*5</f>
        <v>3050</v>
      </c>
    </row>
    <row r="158" spans="1:6" ht="15.6" x14ac:dyDescent="0.3">
      <c r="C158" s="30" t="str">
        <f>A147&amp;" : Test result quotient"</f>
        <v>Business : Test result quotient</v>
      </c>
      <c r="D158" s="30"/>
      <c r="E158" s="30"/>
      <c r="F158" s="13">
        <f>IFERROR(F156/F157,0)</f>
        <v>0.39672131147540984</v>
      </c>
    </row>
    <row r="159" spans="1:6" x14ac:dyDescent="0.3">
      <c r="F159" s="33" t="s">
        <v>90</v>
      </c>
    </row>
    <row r="161" spans="1:6" ht="7.2" customHeight="1" x14ac:dyDescent="0.3">
      <c r="C161" s="23"/>
      <c r="D161" s="23"/>
      <c r="E161" s="23"/>
      <c r="F161" s="23"/>
    </row>
    <row r="164" spans="1:6" x14ac:dyDescent="0.3">
      <c r="D164" s="5" t="s">
        <v>14</v>
      </c>
      <c r="E164" s="5" t="s">
        <v>10</v>
      </c>
      <c r="F164" s="6" t="s">
        <v>12</v>
      </c>
    </row>
    <row r="165" spans="1:6" ht="16.2" customHeight="1" x14ac:dyDescent="0.4">
      <c r="A165" s="10" t="s">
        <v>22</v>
      </c>
      <c r="D165" s="7" t="s">
        <v>9</v>
      </c>
      <c r="E165" s="7" t="s">
        <v>11</v>
      </c>
      <c r="F165" s="7" t="s">
        <v>13</v>
      </c>
    </row>
    <row r="166" spans="1:6" ht="7.8" customHeight="1" x14ac:dyDescent="0.3"/>
    <row r="167" spans="1:6" ht="33.6" customHeight="1" x14ac:dyDescent="0.3">
      <c r="B167" s="11">
        <v>1</v>
      </c>
      <c r="C167" s="29" t="s">
        <v>76</v>
      </c>
      <c r="D167" s="8">
        <v>1</v>
      </c>
      <c r="E167" s="9">
        <v>100</v>
      </c>
      <c r="F167" s="12">
        <f>IF(D167="N/A","",E167*D167)</f>
        <v>100</v>
      </c>
    </row>
    <row r="168" spans="1:6" ht="33.6" customHeight="1" x14ac:dyDescent="0.3">
      <c r="B168" s="11">
        <v>2</v>
      </c>
      <c r="C168" s="29" t="s">
        <v>77</v>
      </c>
      <c r="D168" s="8">
        <v>5</v>
      </c>
      <c r="E168" s="9">
        <v>60</v>
      </c>
      <c r="F168" s="12">
        <f t="shared" ref="F168:F171" si="6">IF(D168="N/A","",E168*D168)</f>
        <v>300</v>
      </c>
    </row>
    <row r="169" spans="1:6" ht="33.6" customHeight="1" x14ac:dyDescent="0.3">
      <c r="B169" s="11">
        <v>3</v>
      </c>
      <c r="C169" s="29" t="s">
        <v>78</v>
      </c>
      <c r="D169" s="8">
        <v>1</v>
      </c>
      <c r="E169" s="9">
        <v>40</v>
      </c>
      <c r="F169" s="12">
        <f t="shared" si="6"/>
        <v>40</v>
      </c>
    </row>
    <row r="170" spans="1:6" ht="33.6" customHeight="1" x14ac:dyDescent="0.3">
      <c r="B170" s="11">
        <v>4</v>
      </c>
      <c r="C170" s="29" t="s">
        <v>79</v>
      </c>
      <c r="D170" s="8">
        <v>2</v>
      </c>
      <c r="E170" s="9">
        <v>100</v>
      </c>
      <c r="F170" s="12">
        <f t="shared" si="6"/>
        <v>200</v>
      </c>
    </row>
    <row r="171" spans="1:6" ht="33" customHeight="1" x14ac:dyDescent="0.3">
      <c r="B171" s="11">
        <v>5</v>
      </c>
      <c r="C171" s="29" t="s">
        <v>80</v>
      </c>
      <c r="D171" s="8">
        <v>1</v>
      </c>
      <c r="E171" s="9">
        <v>100</v>
      </c>
      <c r="F171" s="12">
        <f t="shared" si="6"/>
        <v>100</v>
      </c>
    </row>
    <row r="172" spans="1:6" ht="7.8" customHeight="1" x14ac:dyDescent="0.3"/>
    <row r="173" spans="1:6" ht="15.6" x14ac:dyDescent="0.3">
      <c r="C173" s="14" t="str">
        <f>A165 &amp;" : Actual score"</f>
        <v>User involvement : Actual score</v>
      </c>
      <c r="D173" s="14"/>
      <c r="E173" s="14"/>
      <c r="F173" s="15">
        <f>SUM(F167:F171)</f>
        <v>740</v>
      </c>
    </row>
    <row r="174" spans="1:6" ht="15.6" x14ac:dyDescent="0.3">
      <c r="C174" s="14" t="str">
        <f>A165 &amp;" : Highest possible score"</f>
        <v>User involvement : Highest possible score</v>
      </c>
      <c r="D174" s="14"/>
      <c r="E174" s="14"/>
      <c r="F174" s="15">
        <f>SUMIF(D162:D171,"&gt;0",E162:E171)*5</f>
        <v>2000</v>
      </c>
    </row>
    <row r="175" spans="1:6" ht="15.6" x14ac:dyDescent="0.3">
      <c r="C175" s="30" t="str">
        <f>A165&amp;" : Test result quotient"</f>
        <v>User involvement : Test result quotient</v>
      </c>
      <c r="D175" s="30"/>
      <c r="E175" s="30"/>
      <c r="F175" s="13">
        <f>IFERROR(F173/F174,0)</f>
        <v>0.37</v>
      </c>
    </row>
    <row r="176" spans="1:6" x14ac:dyDescent="0.3">
      <c r="F176" s="33" t="s">
        <v>90</v>
      </c>
    </row>
    <row r="178" spans="1:6" ht="7.2" customHeight="1" x14ac:dyDescent="0.3">
      <c r="C178" s="23"/>
      <c r="D178" s="23"/>
      <c r="E178" s="23"/>
      <c r="F178" s="23"/>
    </row>
    <row r="181" spans="1:6" x14ac:dyDescent="0.3">
      <c r="D181" s="5" t="s">
        <v>14</v>
      </c>
      <c r="E181" s="5" t="s">
        <v>10</v>
      </c>
      <c r="F181" s="6" t="s">
        <v>12</v>
      </c>
    </row>
    <row r="182" spans="1:6" ht="16.8" customHeight="1" x14ac:dyDescent="0.4">
      <c r="A182" s="10" t="s">
        <v>23</v>
      </c>
      <c r="D182" s="7" t="s">
        <v>9</v>
      </c>
      <c r="E182" s="7" t="s">
        <v>11</v>
      </c>
      <c r="F182" s="7" t="s">
        <v>13</v>
      </c>
    </row>
    <row r="183" spans="1:6" ht="7.8" customHeight="1" x14ac:dyDescent="0.3"/>
    <row r="184" spans="1:6" ht="33.6" customHeight="1" x14ac:dyDescent="0.3">
      <c r="B184" s="11">
        <v>1</v>
      </c>
      <c r="C184" s="29" t="s">
        <v>81</v>
      </c>
      <c r="D184" s="8">
        <v>1</v>
      </c>
      <c r="E184" s="9">
        <v>80</v>
      </c>
      <c r="F184" s="12">
        <f>IF(D184="N/A","",E184*D184)</f>
        <v>80</v>
      </c>
    </row>
    <row r="185" spans="1:6" ht="33.6" customHeight="1" x14ac:dyDescent="0.3">
      <c r="B185" s="11">
        <v>2</v>
      </c>
      <c r="C185" s="29" t="s">
        <v>82</v>
      </c>
      <c r="D185" s="8">
        <v>1</v>
      </c>
      <c r="E185" s="9">
        <v>80</v>
      </c>
      <c r="F185" s="12">
        <f t="shared" ref="F185:F192" si="7">IF(D185="N/A","",E185*D185)</f>
        <v>80</v>
      </c>
    </row>
    <row r="186" spans="1:6" ht="33.6" customHeight="1" x14ac:dyDescent="0.3">
      <c r="B186" s="11">
        <v>3</v>
      </c>
      <c r="C186" s="29" t="s">
        <v>83</v>
      </c>
      <c r="D186" s="8">
        <v>5</v>
      </c>
      <c r="E186" s="9">
        <v>100</v>
      </c>
      <c r="F186" s="12">
        <f t="shared" si="7"/>
        <v>500</v>
      </c>
    </row>
    <row r="187" spans="1:6" ht="33.6" customHeight="1" x14ac:dyDescent="0.3">
      <c r="B187" s="11">
        <v>4</v>
      </c>
      <c r="C187" s="29" t="s">
        <v>84</v>
      </c>
      <c r="D187" s="8">
        <v>1</v>
      </c>
      <c r="E187" s="9">
        <v>70</v>
      </c>
      <c r="F187" s="12">
        <f t="shared" si="7"/>
        <v>70</v>
      </c>
    </row>
    <row r="188" spans="1:6" ht="33.6" customHeight="1" x14ac:dyDescent="0.3">
      <c r="B188" s="11">
        <v>5</v>
      </c>
      <c r="C188" s="29" t="s">
        <v>85</v>
      </c>
      <c r="D188" s="8">
        <v>5</v>
      </c>
      <c r="E188" s="9">
        <v>50</v>
      </c>
      <c r="F188" s="12">
        <f t="shared" si="7"/>
        <v>250</v>
      </c>
    </row>
    <row r="189" spans="1:6" ht="33.6" customHeight="1" x14ac:dyDescent="0.3">
      <c r="B189" s="11">
        <v>6</v>
      </c>
      <c r="C189" s="29" t="s">
        <v>86</v>
      </c>
      <c r="D189" s="8">
        <v>1</v>
      </c>
      <c r="E189" s="9">
        <v>50</v>
      </c>
      <c r="F189" s="12">
        <f t="shared" si="7"/>
        <v>50</v>
      </c>
    </row>
    <row r="190" spans="1:6" ht="33.6" customHeight="1" x14ac:dyDescent="0.3">
      <c r="B190" s="11">
        <v>7</v>
      </c>
      <c r="C190" s="29" t="s">
        <v>87</v>
      </c>
      <c r="D190" s="8">
        <v>1</v>
      </c>
      <c r="E190" s="9">
        <v>50</v>
      </c>
      <c r="F190" s="12">
        <f t="shared" si="7"/>
        <v>50</v>
      </c>
    </row>
    <row r="191" spans="1:6" ht="33.6" customHeight="1" x14ac:dyDescent="0.3">
      <c r="B191" s="11">
        <v>8</v>
      </c>
      <c r="C191" s="29" t="s">
        <v>88</v>
      </c>
      <c r="D191" s="8">
        <v>1</v>
      </c>
      <c r="E191" s="9">
        <v>50</v>
      </c>
      <c r="F191" s="12">
        <f t="shared" si="7"/>
        <v>50</v>
      </c>
    </row>
    <row r="192" spans="1:6" ht="33.6" customHeight="1" x14ac:dyDescent="0.3">
      <c r="B192" s="11">
        <v>9</v>
      </c>
      <c r="C192" s="29" t="s">
        <v>89</v>
      </c>
      <c r="D192" s="8">
        <v>1</v>
      </c>
      <c r="E192" s="9">
        <v>50</v>
      </c>
      <c r="F192" s="12">
        <f t="shared" si="7"/>
        <v>50</v>
      </c>
    </row>
    <row r="193" spans="3:6" ht="7.8" customHeight="1" x14ac:dyDescent="0.3"/>
    <row r="194" spans="3:6" ht="15.6" x14ac:dyDescent="0.3">
      <c r="C194" s="14" t="str">
        <f>A182 &amp;" : Actual score"</f>
        <v>UX/UI : Actual score</v>
      </c>
      <c r="D194" s="14"/>
      <c r="E194" s="14"/>
      <c r="F194" s="15">
        <f>SUM(F184:F192)</f>
        <v>1180</v>
      </c>
    </row>
    <row r="195" spans="3:6" ht="15.6" x14ac:dyDescent="0.3">
      <c r="C195" s="14" t="str">
        <f>A182 &amp;" : Highest possible score"</f>
        <v>UX/UI : Highest possible score</v>
      </c>
      <c r="D195" s="14"/>
      <c r="E195" s="14"/>
      <c r="F195" s="15">
        <f>SUMIF(D183:D192,"&gt;0",E183:E192)*5</f>
        <v>2900</v>
      </c>
    </row>
    <row r="196" spans="3:6" ht="15.6" x14ac:dyDescent="0.3">
      <c r="C196" s="30" t="str">
        <f>A182&amp;" : Test result quotient"</f>
        <v>UX/UI : Test result quotient</v>
      </c>
      <c r="D196" s="30"/>
      <c r="E196" s="30"/>
      <c r="F196" s="13">
        <f>IFERROR(F194/F195,0)</f>
        <v>0.40689655172413791</v>
      </c>
    </row>
    <row r="197" spans="3:6" x14ac:dyDescent="0.3">
      <c r="F197" s="33" t="s">
        <v>90</v>
      </c>
    </row>
    <row r="202" spans="3:6" x14ac:dyDescent="0.3">
      <c r="D202" s="5"/>
    </row>
    <row r="203" spans="3:6" x14ac:dyDescent="0.3">
      <c r="D203" s="7"/>
    </row>
  </sheetData>
  <conditionalFormatting sqref="D43:D51 D86:D92 D105:D114 D127:D136 D149:D154 D167:D171 D184:D192 D64:D73">
    <cfRule type="cellIs" dxfId="4" priority="4" operator="equal">
      <formula>2</formula>
    </cfRule>
    <cfRule type="cellIs" dxfId="3" priority="3" operator="equal">
      <formula>3</formula>
    </cfRule>
    <cfRule type="cellIs" dxfId="2" priority="2" operator="equal">
      <formula>4</formula>
    </cfRule>
    <cfRule type="cellIs" dxfId="1" priority="5" operator="equal">
      <formula>1</formula>
    </cfRule>
    <cfRule type="cellIs" dxfId="0" priority="1" operator="equal">
      <formula>5</formula>
    </cfRule>
  </conditionalFormatting>
  <hyperlinks>
    <hyperlink ref="F56" location="Synthesis" display="Back to synthesis" xr:uid="{1E975918-5379-4CA1-8687-6208971E4E16}"/>
    <hyperlink ref="F78" location="Synthesis" display="Back to synthesis" xr:uid="{D4F078E0-0B4B-4BCB-953A-9D591093C12E}"/>
    <hyperlink ref="F97" location="Synthesis" display="Back to synthesis" xr:uid="{F5479DFD-D17E-475E-A3FE-2239D9ECCFFC}"/>
    <hyperlink ref="F119" location="Synthesis" display="Back to synthesis" xr:uid="{F12FFDCE-7AA1-4013-8463-E20F8E752807}"/>
    <hyperlink ref="F141" location="Synthesis" display="Back to synthesis" xr:uid="{2734634B-51A0-4346-B587-3E445E52AC8E}"/>
    <hyperlink ref="F159" location="Synthesis" display="Back to synthesis" xr:uid="{BC110D73-4526-4795-8B0C-7C2DC2264517}"/>
    <hyperlink ref="F176" location="Synthesis" display="Back to synthesis" xr:uid="{DC014464-5964-4DD6-8E1A-EA73B27A8D84}"/>
    <hyperlink ref="F197" location="Synthesis" display="Back to synthesis" xr:uid="{B8D4661E-DA13-4644-9C99-E06D07B55504}"/>
  </hyperlinks>
  <pageMargins left="0.25" right="0.25" top="0.75" bottom="0.75" header="0.3" footer="0.3"/>
  <pageSetup paperSize="9" fitToHeight="0" orientation="landscape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Ethical Design Scorecards</vt:lpstr>
      <vt:lpstr>BUSINESS</vt:lpstr>
      <vt:lpstr>COMMUNICATION</vt:lpstr>
      <vt:lpstr>Data_collection</vt:lpstr>
      <vt:lpstr>DATA_PROCESSING</vt:lpstr>
      <vt:lpstr>DATA_STORAGE</vt:lpstr>
      <vt:lpstr>GOVERNANCE</vt:lpstr>
      <vt:lpstr>Synthesis</vt:lpstr>
      <vt:lpstr>USER_INV</vt:lpstr>
      <vt:lpstr>UX_UI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Guillemot</dc:creator>
  <cp:lastModifiedBy>Marie Guillemot</cp:lastModifiedBy>
  <cp:lastPrinted>2020-04-04T13:37:59Z</cp:lastPrinted>
  <dcterms:created xsi:type="dcterms:W3CDTF">2020-04-04T11:29:06Z</dcterms:created>
  <dcterms:modified xsi:type="dcterms:W3CDTF">2020-04-14T08:05:31Z</dcterms:modified>
</cp:coreProperties>
</file>